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Aktywa 2011" sheetId="1" r:id="rId1"/>
    <sheet name="Pasywa 2011" sheetId="2" r:id="rId2"/>
    <sheet name="R-k wyników 2011" sheetId="3" r:id="rId3"/>
    <sheet name="Przepływy 201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<sst xmlns="http://schemas.openxmlformats.org/spreadsheetml/2006/main" count="298" uniqueCount="212">
  <si>
    <t>SPZOZ   Wieluń</t>
  </si>
  <si>
    <t>Sprawozdanie finansowe za rok 2011</t>
  </si>
  <si>
    <t>BILANS - AKTYWA</t>
  </si>
  <si>
    <t>Lp.</t>
  </si>
  <si>
    <t>Wyszczególnienie</t>
  </si>
  <si>
    <t>Nr 
noty</t>
  </si>
  <si>
    <t>Stan na 31.12.2011 r.</t>
  </si>
  <si>
    <t>Stan na 31.12.2010r.</t>
  </si>
  <si>
    <t>A.</t>
  </si>
  <si>
    <t>Aktywa trwałe</t>
  </si>
  <si>
    <t>1-14</t>
  </si>
  <si>
    <t>I.</t>
  </si>
  <si>
    <t>Wartości niematerialne i prawne</t>
  </si>
  <si>
    <t>1-2</t>
  </si>
  <si>
    <t>3.</t>
  </si>
  <si>
    <t>Inne wartości niematerialne i prawne</t>
  </si>
  <si>
    <t>II.</t>
  </si>
  <si>
    <t>Rzeczowe aktywa trwałe</t>
  </si>
  <si>
    <t>1.</t>
  </si>
  <si>
    <t>Środki trwałe</t>
  </si>
  <si>
    <t>3-9</t>
  </si>
  <si>
    <t>a) grunty (w tym prawo użytkowania wieczystego gruntu)</t>
  </si>
  <si>
    <t>3,4,9</t>
  </si>
  <si>
    <t>b) budynki, lokale i obiekty inżynierii lądowej i wodnej</t>
  </si>
  <si>
    <t>3,4,8,9</t>
  </si>
  <si>
    <t>c) urządzenia techniczne i maszyny</t>
  </si>
  <si>
    <t>d) środki transportu</t>
  </si>
  <si>
    <t>e) inne środki trwałe</t>
  </si>
  <si>
    <t>2.</t>
  </si>
  <si>
    <t>Środki trwałe w budowie</t>
  </si>
  <si>
    <t>5</t>
  </si>
  <si>
    <t>B.</t>
  </si>
  <si>
    <t>Aktywa obrotowe</t>
  </si>
  <si>
    <t>Zapasy</t>
  </si>
  <si>
    <t>12-13</t>
  </si>
  <si>
    <t>Materiały</t>
  </si>
  <si>
    <t>12,13</t>
  </si>
  <si>
    <t>Półprodukty i produkty w toku</t>
  </si>
  <si>
    <t>Należności krótkoterminowe</t>
  </si>
  <si>
    <t>14-15</t>
  </si>
  <si>
    <t>Należności od pozostałych jednostek</t>
  </si>
  <si>
    <t>a) z tytułu dostaw i usług, o okresie spłaty:</t>
  </si>
  <si>
    <t>- do 12 miesięcy</t>
  </si>
  <si>
    <t>b) z tytułu podatków, dotacji, ceł, ubezpieczeń społecznych i zdrowotnych oraz innych świadczeń</t>
  </si>
  <si>
    <t>c) inne</t>
  </si>
  <si>
    <t>III.</t>
  </si>
  <si>
    <t>Inwestycje krótkoterminowe</t>
  </si>
  <si>
    <t>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</si>
  <si>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</si>
  <si>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</si>
  <si>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</si>
  <si>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</si>
  <si>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Inne inwestycje krótkoterminowe</t>
  </si>
  <si>
    <t>IV.</t>
  </si>
  <si>
    <t>Krótkoterminowe rozliczenia międzyokresowe</t>
  </si>
  <si>
    <t xml:space="preserve"> Aktywa razem</t>
  </si>
  <si>
    <t>Wieluń, dnia 2012.04.30</t>
  </si>
  <si>
    <t>BILANS - PASYWA</t>
  </si>
  <si>
    <t>Stan na 31.12.2010 r.</t>
  </si>
  <si>
    <t xml:space="preserve"> A.</t>
  </si>
  <si>
    <t>Fundusz własny</t>
  </si>
  <si>
    <t>Fundusz założycielski</t>
  </si>
  <si>
    <t>16</t>
  </si>
  <si>
    <t>VII.</t>
  </si>
  <si>
    <t>Zysk (strata) z lat ubiegłych</t>
  </si>
  <si>
    <t>VIII.</t>
  </si>
  <si>
    <t>Zysk (strata) netto</t>
  </si>
  <si>
    <t>17</t>
  </si>
  <si>
    <t xml:space="preserve"> B.</t>
  </si>
  <si>
    <t>Zobowiązania i rezerwy na zobowiązania</t>
  </si>
  <si>
    <t>18,38</t>
  </si>
  <si>
    <t>Rezerwy na zobowiązania</t>
  </si>
  <si>
    <t>Rezerwa na świadczenia emerytalne                                                                                                  i podobne</t>
  </si>
  <si>
    <t>18</t>
  </si>
  <si>
    <t>- długoterminowa</t>
  </si>
  <si>
    <t>- krótkoterminowa</t>
  </si>
  <si>
    <t>Pozostałe rezerwy</t>
  </si>
  <si>
    <t>- długoterminowe</t>
  </si>
  <si>
    <t>- krótkoterminowe</t>
  </si>
  <si>
    <t>Zobowiązania długoterminowe</t>
  </si>
  <si>
    <t>19</t>
  </si>
  <si>
    <t>Wobec pozostałych jednostek</t>
  </si>
  <si>
    <t>a) kredyty i pożyczki</t>
  </si>
  <si>
    <t>d) inne- układ ratalny ZUS, APE</t>
  </si>
  <si>
    <t>Zobowiazania krótkoterminowe</t>
  </si>
  <si>
    <t>d) z tytułu dostaw i usług, o okresie wymagalności:</t>
  </si>
  <si>
    <t>28,29</t>
  </si>
  <si>
    <t>g) z tytułu podatków, ceł, ubezpieczeń i innych świadczeń</t>
  </si>
  <si>
    <t>h) z tytułu wynagrodzeń</t>
  </si>
  <si>
    <t>i) inne</t>
  </si>
  <si>
    <t>Fundusze specjalne</t>
  </si>
  <si>
    <t>Rozliczenia międzyokresowe</t>
  </si>
  <si>
    <t>Inne rozliczenia międzyokresowe</t>
  </si>
  <si>
    <t xml:space="preserve"> Pasywa razem</t>
  </si>
  <si>
    <t>Sprawdzenie</t>
  </si>
  <si>
    <t>aktywa</t>
  </si>
  <si>
    <t>pasywa</t>
  </si>
  <si>
    <t>róznica</t>
  </si>
  <si>
    <t>RACHUNEK ZYSKÓW I STRAT</t>
  </si>
  <si>
    <t>Wykonanie za okres</t>
  </si>
  <si>
    <t>1.01.-31.12.2011 r.</t>
  </si>
  <si>
    <t>1.01.-31.12.2010 r.</t>
  </si>
  <si>
    <t>Przychody netto ze sprzedaży                                                                                                               i zrównane z nimi, w tym:</t>
  </si>
  <si>
    <t>25</t>
  </si>
  <si>
    <t>Przychody netto ze sprzedaży produktów</t>
  </si>
  <si>
    <t>Zmiana stanu produktów (zwiększenie - wartość dodatnia, zmniejszenie - wartość ujemna)</t>
  </si>
  <si>
    <t>Przychody netto ze sprzedaży towarów i materiałów</t>
  </si>
  <si>
    <t>V.</t>
  </si>
  <si>
    <t>Przychody z tytułu prowadzenia staży podyplomowych</t>
  </si>
  <si>
    <t>Przychody z tytułu rezydentur</t>
  </si>
  <si>
    <t>Koszty działalności operacyjnej</t>
  </si>
  <si>
    <t>26</t>
  </si>
  <si>
    <t>Amortyzacja</t>
  </si>
  <si>
    <t>Zużycie materiałów i energii</t>
  </si>
  <si>
    <t>Usługi obce</t>
  </si>
  <si>
    <t>Podatki i opłaty, w tym:</t>
  </si>
  <si>
    <t>Wynagrodzenia</t>
  </si>
  <si>
    <t>VI.</t>
  </si>
  <si>
    <t>Ubezpieczenia społeczne i inne świadczenia</t>
  </si>
  <si>
    <t>Pozostałe koszty rodzajowe</t>
  </si>
  <si>
    <t>Wartość sprzedanych towarów i materiałów</t>
  </si>
  <si>
    <t>C.</t>
  </si>
  <si>
    <t xml:space="preserve">Zysk (strata) ze sprzedaży </t>
  </si>
  <si>
    <t>D.</t>
  </si>
  <si>
    <t>Pozostałe przychody operacyjne</t>
  </si>
  <si>
    <t>27</t>
  </si>
  <si>
    <t>Zysk ze zbycia niefinansowych aktywów trwałych</t>
  </si>
  <si>
    <t>Dotacje</t>
  </si>
  <si>
    <t>Inne przychody operacyjne</t>
  </si>
  <si>
    <t>E.</t>
  </si>
  <si>
    <t>Pozostałe koszty operacyjne</t>
  </si>
  <si>
    <t>28</t>
  </si>
  <si>
    <t>Strata ze zbycia niefinansowych aktywów trwałych</t>
  </si>
  <si>
    <t>Aktualizacja wartości aktywów niefinansowych</t>
  </si>
  <si>
    <t>Inne koszty operacyjne</t>
  </si>
  <si>
    <t>F.</t>
  </si>
  <si>
    <t>Zysk (strata) z działalności operacyjnej</t>
  </si>
  <si>
    <t>G.</t>
  </si>
  <si>
    <t>Przychody finansowe</t>
  </si>
  <si>
    <t>29</t>
  </si>
  <si>
    <t>Odsetki, w tym:</t>
  </si>
  <si>
    <t xml:space="preserve">V. </t>
  </si>
  <si>
    <t>Inne</t>
  </si>
  <si>
    <t>H.</t>
  </si>
  <si>
    <t>Koszty finansowe</t>
  </si>
  <si>
    <t>30</t>
  </si>
  <si>
    <t>Zysk (strata) z działalności gospodarczej</t>
  </si>
  <si>
    <t>J.</t>
  </si>
  <si>
    <t>Wynik zdarzeń nadzwyczajnych</t>
  </si>
  <si>
    <t>Zyski nadzwyczajne</t>
  </si>
  <si>
    <t>34</t>
  </si>
  <si>
    <t>Straty nadzwyczajne</t>
  </si>
  <si>
    <t>35</t>
  </si>
  <si>
    <t>K.</t>
  </si>
  <si>
    <t>Zysk (strata) brutto</t>
  </si>
  <si>
    <t>L.</t>
  </si>
  <si>
    <t>Podatek dochodowy</t>
  </si>
  <si>
    <t>36,37,38</t>
  </si>
  <si>
    <t>N.</t>
  </si>
  <si>
    <t>sprawdzenie</t>
  </si>
  <si>
    <t>zysk (strata) netto w bilansie</t>
  </si>
  <si>
    <t>zysk (strata) netto w rachunku zysków i strat</t>
  </si>
  <si>
    <t>różnica</t>
  </si>
  <si>
    <t>Rachunek przepływów pieniężnych</t>
  </si>
  <si>
    <t>A</t>
  </si>
  <si>
    <t>Przepływy środków pieniężnych z działalności operacyjnej</t>
  </si>
  <si>
    <t>I</t>
  </si>
  <si>
    <t>II</t>
  </si>
  <si>
    <t>Korekty razem</t>
  </si>
  <si>
    <t>1</t>
  </si>
  <si>
    <t>3</t>
  </si>
  <si>
    <t>Odsetki i udziały w zyskach (dywidendy)</t>
  </si>
  <si>
    <t>4</t>
  </si>
  <si>
    <t>Zysk (strata) z działalności inwestycyjnej</t>
  </si>
  <si>
    <t>Zmiana stanu rezerw</t>
  </si>
  <si>
    <t>6</t>
  </si>
  <si>
    <t>Zmiana stanu zapasów</t>
  </si>
  <si>
    <t>7</t>
  </si>
  <si>
    <t>Zmiana stanu należności</t>
  </si>
  <si>
    <t>8</t>
  </si>
  <si>
    <t xml:space="preserve">Zmiana stanu zobowiązań krótkoterminowych, z wyjątkiem kredytów i pożyczek </t>
  </si>
  <si>
    <t>9</t>
  </si>
  <si>
    <t>Zmiana stanu rozliczeń międzyokresowych</t>
  </si>
  <si>
    <t>10</t>
  </si>
  <si>
    <t>Inne korekty</t>
  </si>
  <si>
    <t>III</t>
  </si>
  <si>
    <t>Przepływy pieniężne netto z działalności operacyjnej (I+/-II)</t>
  </si>
  <si>
    <t>B</t>
  </si>
  <si>
    <t>Przepływy środków pieniężnych z działalności inwestycyjnej</t>
  </si>
  <si>
    <t>Wpływy</t>
  </si>
  <si>
    <t>Zbycie wartości niematerialnych i prawnych oraz rzeczowych aktywów trwalych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</si>
  <si>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</si>
  <si>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</si>
  <si>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</si>
  <si>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</si>
  <si>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Przepływy pieniężne netto z działalności inwestycyjnej (I-II)</t>
  </si>
  <si>
    <t>C</t>
  </si>
  <si>
    <t>Przeplywy środków pieniężnych z działalności finansowej</t>
  </si>
  <si>
    <t>Kredyty i pożyczki</t>
  </si>
  <si>
    <t>Inne wpływy finansowe</t>
  </si>
  <si>
    <t>Spłaty kredytów i pożyczek</t>
  </si>
  <si>
    <t>Odsetki</t>
  </si>
  <si>
    <t>Przepływy pieniężne netto z działalności finansowej (I-II)</t>
  </si>
  <si>
    <t>D</t>
  </si>
  <si>
    <t>Przepływy pieniężne netto razem (A.III+/-B.III+/-C.III)</t>
  </si>
  <si>
    <t>E</t>
  </si>
  <si>
    <t>Bilansowa zmiana stanu środków pieniężnych, w tym:</t>
  </si>
  <si>
    <t>Środki pieniężne na początek okresu</t>
  </si>
  <si>
    <t>Środki pieniężne na koniec okresu (F+/-D), w tym</t>
  </si>
  <si>
    <t>- o ograniczonej możliwości dysponowania</t>
  </si>
  <si>
    <t>Rachunek przepływów - środki pieniężne na koniec okresu</t>
  </si>
  <si>
    <t>Bilans - środki pieniężne i inne aktywa pieniężne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</si>
</sst>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 vertical="center"/>
      <protection locked="0"/>
    </xf>
    <xf numFmtId="4" fontId="2" fillId="0" borderId="0">
      <alignment horizontal="centerContinuous" vertical="center"/>
      <protection locked="0"/>
    </xf>
    <xf numFmtId="1" fontId="6" fillId="0" borderId="0" applyBorder="0">
      <alignment horizontal="left" vertical="center"/>
      <protection locked="0"/>
    </xf>
    <xf numFmtId="0" fontId="3" fillId="0" borderId="0" applyBorder="0">
      <alignment vertical="center" wrapText="1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1" applyBorder="0">
      <alignment horizontal="right" vertical="center" wrapText="1"/>
      <protection locked="0"/>
    </xf>
    <xf numFmtId="4" fontId="3" fillId="0" borderId="1" applyBorder="0">
      <alignment horizontal="right" vertical="center" wrapText="1"/>
      <protection/>
    </xf>
    <xf numFmtId="4" fontId="3" fillId="0" borderId="1">
      <alignment horizontal="right" vertical="center" wrapText="1"/>
      <protection locked="0"/>
    </xf>
    <xf numFmtId="0" fontId="3" fillId="2" borderId="2" applyBorder="0">
      <alignment horizontal="center" vertical="center" wrapText="1"/>
      <protection locked="0"/>
    </xf>
    <xf numFmtId="0" fontId="0" fillId="0" borderId="1" applyBorder="0">
      <alignment horizontal="center" vertical="center"/>
      <protection locked="0"/>
    </xf>
    <xf numFmtId="1" fontId="0" fillId="0" borderId="3">
      <alignment horizontal="center" vertical="center"/>
      <protection locked="0"/>
    </xf>
    <xf numFmtId="1" fontId="3" fillId="0" borderId="3" applyBorder="0">
      <alignment horizontal="center" vertical="center"/>
      <protection locked="0"/>
    </xf>
    <xf numFmtId="9" fontId="0" fillId="0" borderId="0" applyFont="0" applyFill="0" applyBorder="0" applyAlignment="0" applyProtection="0"/>
    <xf numFmtId="4" fontId="3" fillId="0" borderId="4" applyBorder="0">
      <alignment horizontal="centerContinuous" vertical="center" wrapText="1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4" fillId="0" borderId="1" applyBorder="0">
      <alignment vertical="center" wrapText="1"/>
      <protection locked="0"/>
    </xf>
    <xf numFmtId="0" fontId="5" fillId="0" borderId="1" applyBorder="0">
      <alignment vertical="center" wrapText="1"/>
      <protection locked="0"/>
    </xf>
  </cellStyleXfs>
  <cellXfs count="117">
    <xf numFmtId="0" fontId="0" fillId="0" borderId="0" xfId="0" applyAlignment="1">
      <alignment/>
    </xf>
    <xf numFmtId="4" fontId="1" fillId="0" borderId="0" xfId="15" applyFont="1" applyBorder="1">
      <alignment vertical="center"/>
      <protection locked="0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1" fillId="0" borderId="0" xfId="15" applyBorder="1">
      <alignment vertical="center"/>
      <protection locked="0"/>
    </xf>
    <xf numFmtId="4" fontId="2" fillId="0" borderId="0" xfId="16">
      <alignment horizontal="centerContinuous" vertical="center"/>
      <protection locked="0"/>
    </xf>
    <xf numFmtId="0" fontId="3" fillId="2" borderId="2" xfId="24" applyBorder="1">
      <alignment horizontal="center" vertical="center" wrapText="1"/>
      <protection locked="0"/>
    </xf>
    <xf numFmtId="0" fontId="3" fillId="2" borderId="5" xfId="24" applyBorder="1">
      <alignment horizontal="center" vertical="center" wrapText="1"/>
      <protection locked="0"/>
    </xf>
    <xf numFmtId="0" fontId="3" fillId="2" borderId="6" xfId="24" applyFont="1" applyBorder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1" fontId="3" fillId="0" borderId="3" xfId="27" applyBorder="1">
      <alignment horizontal="center" vertical="center"/>
      <protection locked="0"/>
    </xf>
    <xf numFmtId="4" fontId="4" fillId="0" borderId="1" xfId="32" applyFont="1" applyBorder="1">
      <alignment vertical="center" wrapText="1"/>
      <protection locked="0"/>
    </xf>
    <xf numFmtId="49" fontId="3" fillId="0" borderId="1" xfId="25" applyNumberFormat="1" applyFont="1" applyBorder="1">
      <alignment horizontal="center" vertical="center"/>
      <protection locked="0"/>
    </xf>
    <xf numFmtId="4" fontId="3" fillId="0" borderId="7" xfId="22" applyBorder="1">
      <alignment horizontal="right" vertical="center" wrapText="1"/>
      <protection/>
    </xf>
    <xf numFmtId="4" fontId="4" fillId="0" borderId="1" xfId="32" applyBorder="1">
      <alignment vertical="center" wrapText="1"/>
      <protection locked="0"/>
    </xf>
    <xf numFmtId="1" fontId="0" fillId="0" borderId="3" xfId="26" applyBorder="1">
      <alignment horizontal="center" vertical="center"/>
      <protection locked="0"/>
    </xf>
    <xf numFmtId="0" fontId="5" fillId="0" borderId="1" xfId="33" applyFont="1" applyBorder="1">
      <alignment vertical="center" wrapText="1"/>
      <protection locked="0"/>
    </xf>
    <xf numFmtId="49" fontId="0" fillId="0" borderId="1" xfId="25" applyNumberFormat="1" applyBorder="1">
      <alignment horizontal="center" vertical="center"/>
      <protection locked="0"/>
    </xf>
    <xf numFmtId="4" fontId="0" fillId="0" borderId="7" xfId="21" applyBorder="1">
      <alignment horizontal="right" vertical="center" wrapText="1"/>
      <protection locked="0"/>
    </xf>
    <xf numFmtId="1" fontId="6" fillId="0" borderId="0" xfId="17">
      <alignment horizontal="left" vertical="center"/>
      <protection locked="0"/>
    </xf>
    <xf numFmtId="0" fontId="5" fillId="0" borderId="1" xfId="33" applyFont="1" applyBorder="1">
      <alignment vertical="center" wrapText="1"/>
      <protection locked="0"/>
    </xf>
    <xf numFmtId="49" fontId="0" fillId="0" borderId="1" xfId="25" applyNumberFormat="1" applyFont="1" applyBorder="1">
      <alignment horizontal="center" vertical="center"/>
      <protection locked="0"/>
    </xf>
    <xf numFmtId="4" fontId="0" fillId="0" borderId="0" xfId="0" applyNumberFormat="1" applyAlignment="1">
      <alignment/>
    </xf>
    <xf numFmtId="1" fontId="3" fillId="0" borderId="2" xfId="27" applyBorder="1">
      <alignment horizontal="center" vertical="center"/>
      <protection locked="0"/>
    </xf>
    <xf numFmtId="4" fontId="4" fillId="0" borderId="5" xfId="32" applyFont="1" applyBorder="1">
      <alignment vertical="center" wrapText="1"/>
      <protection locked="0"/>
    </xf>
    <xf numFmtId="49" fontId="0" fillId="0" borderId="5" xfId="25" applyNumberFormat="1" applyBorder="1">
      <alignment horizontal="center" vertical="center"/>
      <protection locked="0"/>
    </xf>
    <xf numFmtId="4" fontId="3" fillId="0" borderId="6" xfId="22" applyBorder="1">
      <alignment horizontal="right" vertical="center" wrapText="1"/>
      <protection/>
    </xf>
    <xf numFmtId="49" fontId="3" fillId="0" borderId="1" xfId="25" applyNumberFormat="1" applyFont="1" applyBorder="1">
      <alignment horizontal="center" vertical="center"/>
      <protection locked="0"/>
    </xf>
    <xf numFmtId="1" fontId="0" fillId="0" borderId="3" xfId="26" applyFont="1" applyBorder="1">
      <alignment horizontal="center" vertical="center"/>
      <protection locked="0"/>
    </xf>
    <xf numFmtId="0" fontId="5" fillId="0" borderId="1" xfId="33" applyBorder="1">
      <alignment vertical="center" wrapText="1"/>
      <protection locked="0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33" applyBorder="1" quotePrefix="1">
      <alignment vertical="center" wrapText="1"/>
      <protection locked="0"/>
    </xf>
    <xf numFmtId="4" fontId="3" fillId="0" borderId="7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" fontId="3" fillId="2" borderId="8" xfId="29" applyFill="1" applyBorder="1" applyAlignment="1">
      <alignment horizontal="centerContinuous" vertical="center" wrapText="1"/>
      <protection locked="0"/>
    </xf>
    <xf numFmtId="4" fontId="3" fillId="2" borderId="9" xfId="29" applyFill="1" applyBorder="1" applyAlignment="1">
      <alignment horizontal="centerContinuous" vertical="center" wrapText="1"/>
      <protection locked="0"/>
    </xf>
    <xf numFmtId="0" fontId="0" fillId="2" borderId="9" xfId="0" applyNumberFormat="1" applyFont="1" applyFill="1" applyBorder="1" applyAlignment="1">
      <alignment vertical="center"/>
    </xf>
    <xf numFmtId="4" fontId="3" fillId="2" borderId="10" xfId="22" applyFill="1" applyBorder="1">
      <alignment horizontal="right"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4" fontId="3" fillId="0" borderId="0" xfId="22" applyBorder="1">
      <alignment horizontal="right" vertical="center" wrapText="1"/>
      <protection/>
    </xf>
    <xf numFmtId="4" fontId="0" fillId="0" borderId="0" xfId="21" applyBorder="1">
      <alignment horizontal="right" vertical="center" wrapText="1"/>
      <protection locked="0"/>
    </xf>
    <xf numFmtId="4" fontId="0" fillId="0" borderId="0" xfId="21" applyBorder="1" applyProtection="1">
      <alignment horizontal="right" vertical="center" wrapText="1"/>
      <protection locked="0"/>
    </xf>
    <xf numFmtId="4" fontId="3" fillId="0" borderId="0" xfId="23" applyBorder="1">
      <alignment horizontal="right" vertical="center" wrapText="1"/>
      <protection locked="0"/>
    </xf>
    <xf numFmtId="4" fontId="3" fillId="0" borderId="0" xfId="0" applyNumberFormat="1" applyFont="1" applyFill="1" applyBorder="1" applyAlignment="1">
      <alignment vertical="center"/>
    </xf>
    <xf numFmtId="4" fontId="3" fillId="0" borderId="0" xfId="22" applyBorder="1" applyAlignment="1">
      <alignment horizontal="right" vertical="center"/>
      <protection/>
    </xf>
    <xf numFmtId="4" fontId="3" fillId="2" borderId="0" xfId="22" applyFill="1" applyBorder="1" applyAlignment="1">
      <alignment horizontal="right" vertical="center"/>
      <protection/>
    </xf>
    <xf numFmtId="3" fontId="0" fillId="0" borderId="0" xfId="0" applyNumberFormat="1" applyFont="1" applyFill="1" applyAlignment="1">
      <alignment vertical="center"/>
    </xf>
    <xf numFmtId="4" fontId="2" fillId="0" borderId="0" xfId="16" applyFont="1">
      <alignment horizontal="centerContinuous" vertical="center"/>
      <protection locked="0"/>
    </xf>
    <xf numFmtId="4" fontId="2" fillId="0" borderId="0" xfId="16" applyAlignment="1">
      <alignment horizontal="centerContinuous" vertical="center"/>
      <protection locked="0"/>
    </xf>
    <xf numFmtId="4" fontId="0" fillId="0" borderId="0" xfId="0" applyNumberFormat="1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centerContinuous" vertical="center"/>
    </xf>
    <xf numFmtId="4" fontId="3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1" fontId="3" fillId="0" borderId="1" xfId="27" applyBorder="1">
      <alignment horizontal="center" vertical="center"/>
      <protection locked="0"/>
    </xf>
    <xf numFmtId="4" fontId="3" fillId="0" borderId="0" xfId="0" applyNumberFormat="1" applyFont="1" applyFill="1" applyAlignment="1">
      <alignment vertical="center"/>
    </xf>
    <xf numFmtId="1" fontId="0" fillId="0" borderId="1" xfId="26" applyBorder="1">
      <alignment horizontal="center" vertical="center"/>
      <protection locked="0"/>
    </xf>
    <xf numFmtId="0" fontId="5" fillId="0" borderId="1" xfId="33" applyFont="1" applyBorder="1" quotePrefix="1">
      <alignment vertical="center" wrapText="1"/>
      <protection locked="0"/>
    </xf>
    <xf numFmtId="3" fontId="0" fillId="0" borderId="1" xfId="0" applyNumberFormat="1" applyFont="1" applyFill="1" applyBorder="1" applyAlignment="1">
      <alignment vertical="center"/>
    </xf>
    <xf numFmtId="4" fontId="3" fillId="0" borderId="8" xfId="29" applyBorder="1" applyAlignment="1">
      <alignment horizontal="centerContinuous" vertical="center" wrapText="1"/>
      <protection locked="0"/>
    </xf>
    <xf numFmtId="4" fontId="3" fillId="0" borderId="9" xfId="29" applyBorder="1" applyAlignment="1">
      <alignment horizontal="centerContinuous" vertical="center" wrapText="1"/>
      <protection locked="0"/>
    </xf>
    <xf numFmtId="3" fontId="0" fillId="0" borderId="9" xfId="0" applyNumberFormat="1" applyFont="1" applyFill="1" applyBorder="1" applyAlignment="1">
      <alignment vertical="center"/>
    </xf>
    <xf numFmtId="4" fontId="3" fillId="0" borderId="10" xfId="22" applyBorder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21" applyBorder="1">
      <alignment horizontal="right" vertical="center" wrapText="1"/>
      <protection locked="0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horizontal="center" vertical="center"/>
    </xf>
    <xf numFmtId="4" fontId="2" fillId="0" borderId="0" xfId="16" applyBorder="1">
      <alignment horizontal="centerContinuous" vertical="center"/>
      <protection locked="0"/>
    </xf>
    <xf numFmtId="4" fontId="7" fillId="0" borderId="0" xfId="0" applyNumberFormat="1" applyFont="1" applyFill="1" applyAlignment="1">
      <alignment horizontal="centerContinuous" vertical="center" wrapText="1"/>
    </xf>
    <xf numFmtId="1" fontId="0" fillId="0" borderId="0" xfId="26" applyBorder="1">
      <alignment horizontal="center" vertical="center"/>
      <protection locked="0"/>
    </xf>
    <xf numFmtId="0" fontId="3" fillId="2" borderId="5" xfId="24" applyBorder="1" applyAlignment="1">
      <alignment horizontal="centerContinuous" vertical="center" wrapText="1"/>
      <protection locked="0"/>
    </xf>
    <xf numFmtId="0" fontId="3" fillId="2" borderId="6" xfId="24" applyBorder="1" applyAlignment="1">
      <alignment horizontal="centerContinuous" vertical="center" wrapText="1"/>
      <protection locked="0"/>
    </xf>
    <xf numFmtId="0" fontId="3" fillId="2" borderId="7" xfId="24" applyFont="1" applyBorder="1">
      <alignment horizontal="center" vertical="center" wrapText="1"/>
      <protection locked="0"/>
    </xf>
    <xf numFmtId="1" fontId="3" fillId="0" borderId="1" xfId="27" applyBorder="1" quotePrefix="1">
      <alignment horizontal="center" vertical="center"/>
      <protection locked="0"/>
    </xf>
    <xf numFmtId="1" fontId="3" fillId="0" borderId="8" xfId="27" applyBorder="1">
      <alignment horizontal="center" vertical="center"/>
      <protection locked="0"/>
    </xf>
    <xf numFmtId="4" fontId="4" fillId="0" borderId="9" xfId="32" applyBorder="1">
      <alignment vertical="center" wrapText="1"/>
      <protection locked="0"/>
    </xf>
    <xf numFmtId="1" fontId="3" fillId="0" borderId="9" xfId="27" applyBorder="1">
      <alignment horizontal="center" vertical="center"/>
      <protection locked="0"/>
    </xf>
    <xf numFmtId="1" fontId="3" fillId="0" borderId="0" xfId="27" applyBorder="1">
      <alignment horizontal="center" vertical="center"/>
      <protection locked="0"/>
    </xf>
    <xf numFmtId="4" fontId="4" fillId="0" borderId="0" xfId="32" applyBorder="1">
      <alignment vertical="center" wrapText="1"/>
      <protection locked="0"/>
    </xf>
    <xf numFmtId="4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Continuous" vertical="center" wrapText="1"/>
    </xf>
    <xf numFmtId="0" fontId="3" fillId="2" borderId="2" xfId="24" applyFont="1" applyBorder="1">
      <alignment horizontal="center" vertical="center" wrapText="1"/>
      <protection locked="0"/>
    </xf>
    <xf numFmtId="0" fontId="3" fillId="2" borderId="5" xfId="24" applyFont="1" applyBorder="1">
      <alignment horizontal="center" vertical="center" wrapText="1"/>
      <protection locked="0"/>
    </xf>
    <xf numFmtId="4" fontId="3" fillId="0" borderId="0" xfId="0" applyNumberFormat="1" applyFont="1" applyFill="1" applyAlignment="1">
      <alignment horizontal="center" vertical="center"/>
    </xf>
    <xf numFmtId="4" fontId="4" fillId="0" borderId="1" xfId="32" applyBorder="1" applyAlignment="1">
      <alignment vertical="center"/>
      <protection locked="0"/>
    </xf>
    <xf numFmtId="0" fontId="0" fillId="0" borderId="1" xfId="0" applyBorder="1" applyAlignment="1">
      <alignment/>
    </xf>
    <xf numFmtId="4" fontId="3" fillId="0" borderId="1" xfId="32" applyFont="1" applyBorder="1">
      <alignment vertical="center" wrapText="1"/>
      <protection locked="0"/>
    </xf>
    <xf numFmtId="4" fontId="3" fillId="0" borderId="1" xfId="22" applyBorder="1">
      <alignment horizontal="right" vertical="center" wrapText="1"/>
      <protection/>
    </xf>
    <xf numFmtId="0" fontId="0" fillId="0" borderId="1" xfId="33" applyFont="1" applyBorder="1">
      <alignment vertical="center" wrapText="1"/>
      <protection locked="0"/>
    </xf>
    <xf numFmtId="4" fontId="4" fillId="0" borderId="1" xfId="32" applyBorder="1" applyAlignment="1">
      <alignment vertical="center" wrapText="1"/>
      <protection locked="0"/>
    </xf>
    <xf numFmtId="0" fontId="3" fillId="0" borderId="1" xfId="33" applyFont="1" applyBorder="1">
      <alignment vertical="center" wrapText="1"/>
      <protection locked="0"/>
    </xf>
    <xf numFmtId="4" fontId="3" fillId="0" borderId="0" xfId="0" applyNumberFormat="1" applyFont="1" applyFill="1" applyAlignment="1">
      <alignment vertical="center"/>
    </xf>
    <xf numFmtId="0" fontId="0" fillId="0" borderId="1" xfId="33" applyFont="1" applyBorder="1">
      <alignment vertical="center" wrapText="1"/>
      <protection locked="0"/>
    </xf>
    <xf numFmtId="4" fontId="0" fillId="0" borderId="0" xfId="0" applyNumberFormat="1" applyFont="1" applyFill="1" applyAlignment="1">
      <alignment vertical="center"/>
    </xf>
    <xf numFmtId="0" fontId="3" fillId="0" borderId="9" xfId="33" applyFont="1" applyBorder="1">
      <alignment vertical="center" wrapText="1"/>
      <protection locked="0"/>
    </xf>
    <xf numFmtId="4" fontId="3" fillId="0" borderId="9" xfId="22" applyBorder="1">
      <alignment horizontal="right" vertical="center" wrapText="1"/>
      <protection/>
    </xf>
    <xf numFmtId="0" fontId="3" fillId="0" borderId="5" xfId="33" applyFont="1" applyBorder="1">
      <alignment vertical="center" wrapText="1"/>
      <protection locked="0"/>
    </xf>
    <xf numFmtId="4" fontId="3" fillId="0" borderId="5" xfId="22" applyBorder="1">
      <alignment horizontal="right" vertical="center" wrapText="1"/>
      <protection/>
    </xf>
    <xf numFmtId="1" fontId="0" fillId="0" borderId="8" xfId="26" applyFont="1" applyBorder="1">
      <alignment horizontal="center" vertical="center"/>
      <protection locked="0"/>
    </xf>
    <xf numFmtId="0" fontId="0" fillId="0" borderId="9" xfId="33" applyFont="1" applyBorder="1" quotePrefix="1">
      <alignment vertical="center" wrapText="1"/>
      <protection locked="0"/>
    </xf>
    <xf numFmtId="4" fontId="0" fillId="0" borderId="9" xfId="21" applyBorder="1">
      <alignment horizontal="right" vertical="center" wrapText="1"/>
      <protection locked="0"/>
    </xf>
    <xf numFmtId="0" fontId="3" fillId="0" borderId="0" xfId="18" applyAlignment="1">
      <alignment horizontal="center" vertical="center" wrapText="1"/>
      <protection locked="0"/>
    </xf>
    <xf numFmtId="4" fontId="0" fillId="0" borderId="1" xfId="0" applyNumberFormat="1" applyFont="1" applyFill="1" applyBorder="1" applyAlignment="1">
      <alignment vertical="center" wrapText="1"/>
    </xf>
    <xf numFmtId="0" fontId="4" fillId="0" borderId="1" xfId="33" applyFont="1" applyBorder="1" applyAlignment="1">
      <alignment horizontal="right" vertical="center" wrapText="1"/>
      <protection locked="0"/>
    </xf>
    <xf numFmtId="4" fontId="3" fillId="0" borderId="1" xfId="0" applyNumberFormat="1" applyFont="1" applyFill="1" applyBorder="1" applyAlignment="1">
      <alignment vertical="center" wrapText="1"/>
    </xf>
    <xf numFmtId="0" fontId="3" fillId="2" borderId="2" xfId="24" applyBorder="1" applyAlignment="1">
      <alignment horizontal="center" vertical="center" wrapText="1"/>
      <protection locked="0"/>
    </xf>
    <xf numFmtId="0" fontId="3" fillId="2" borderId="3" xfId="24" applyBorder="1" applyAlignment="1">
      <alignment horizontal="center" vertical="center" wrapText="1"/>
      <protection locked="0"/>
    </xf>
    <xf numFmtId="0" fontId="3" fillId="2" borderId="5" xfId="24" applyBorder="1" applyAlignment="1">
      <alignment horizontal="center" vertical="center" wrapText="1"/>
      <protection locked="0"/>
    </xf>
    <xf numFmtId="0" fontId="3" fillId="2" borderId="1" xfId="24" applyBorder="1" applyAlignment="1">
      <alignment horizontal="center" vertical="center" wrapText="1"/>
      <protection locked="0"/>
    </xf>
  </cellXfs>
  <cellStyles count="20">
    <cellStyle name="Normal" xfId="0"/>
    <cellStyle name="bold11" xfId="15"/>
    <cellStyle name="Bold14" xfId="16"/>
    <cellStyle name="bolditalic12" xfId="17"/>
    <cellStyle name="drukbold" xfId="18"/>
    <cellStyle name="Comma" xfId="19"/>
    <cellStyle name="Comma [0]" xfId="20"/>
    <cellStyle name="kwota" xfId="21"/>
    <cellStyle name="kwotabold" xfId="22"/>
    <cellStyle name="kwotaboldziel" xfId="23"/>
    <cellStyle name="nag10" xfId="24"/>
    <cellStyle name="Normalnyśrodek" xfId="25"/>
    <cellStyle name="pozycja" xfId="26"/>
    <cellStyle name="pozycjabold" xfId="27"/>
    <cellStyle name="Percent" xfId="28"/>
    <cellStyle name="razembold" xfId="29"/>
    <cellStyle name="Currency" xfId="30"/>
    <cellStyle name="Currency [0]" xfId="31"/>
    <cellStyle name="Wyszczegolnbold" xfId="32"/>
    <cellStyle name="Wyszczegolnieni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%202011\2.%20inform.dodatk.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- AKTYWA"/>
      <sheetName val="aktywa -skrót"/>
      <sheetName val="Bilans - PASYWA"/>
      <sheetName val="pasywa -skrót"/>
      <sheetName val="Rachunek zysków i strat"/>
      <sheetName val="r-k skrót"/>
      <sheetName val="Rachunek przepływów pieniężnych"/>
      <sheetName val="przepływy skrót"/>
      <sheetName val="Zestawienie zmian w kapitale "/>
      <sheetName val="kapitały-skrót"/>
      <sheetName val="Nota 1"/>
      <sheetName val="Nota 2"/>
      <sheetName val="Nota 3"/>
      <sheetName val="Nota 4"/>
      <sheetName val="Nota 5,6"/>
      <sheetName val="Nota 7,8,9"/>
      <sheetName val="Nota 10"/>
      <sheetName val="Nota 11"/>
      <sheetName val="Nota 12,13"/>
      <sheetName val="Nota 14"/>
      <sheetName val="Nota 15"/>
      <sheetName val="Nota 16,17"/>
      <sheetName val="Nota 18,19"/>
      <sheetName val="Nota 20,21"/>
      <sheetName val="Nota 22"/>
      <sheetName val="Nota 23,24"/>
      <sheetName val="Nota 25"/>
      <sheetName val="Nota 26"/>
      <sheetName val="Nota 27"/>
      <sheetName val="Nota 28"/>
      <sheetName val="Nota 29"/>
      <sheetName val="Nota 30"/>
      <sheetName val="Nota 31,32,33"/>
      <sheetName val="Nota 34,35,36"/>
      <sheetName val="Nota 37"/>
      <sheetName val="Nota 38,39"/>
    </sheetNames>
    <sheetDataSet>
      <sheetData sheetId="0">
        <row r="1">
          <cell r="A1" t="str">
            <v>SPZOZ   Wieluń</v>
          </cell>
        </row>
        <row r="2">
          <cell r="A2" t="str">
            <v>Sprawozdanie finansowe za rok 2011</v>
          </cell>
        </row>
        <row r="15">
          <cell r="D15">
            <v>434800</v>
          </cell>
          <cell r="E15">
            <v>434800</v>
          </cell>
        </row>
        <row r="16">
          <cell r="D16">
            <v>13872302.16</v>
          </cell>
          <cell r="E16">
            <v>4226459.45</v>
          </cell>
        </row>
        <row r="17">
          <cell r="D17">
            <v>1055582.75</v>
          </cell>
          <cell r="E17">
            <v>1145924.44</v>
          </cell>
        </row>
        <row r="18">
          <cell r="D18">
            <v>258917.26</v>
          </cell>
          <cell r="E18">
            <v>329137.9</v>
          </cell>
        </row>
        <row r="19">
          <cell r="D19">
            <v>1849264.04</v>
          </cell>
          <cell r="E19">
            <v>744234.1</v>
          </cell>
        </row>
        <row r="20">
          <cell r="D20">
            <v>595364</v>
          </cell>
          <cell r="E20">
            <v>53030.4</v>
          </cell>
        </row>
        <row r="45">
          <cell r="D45">
            <v>313416.87</v>
          </cell>
          <cell r="E45">
            <v>328030.8</v>
          </cell>
        </row>
        <row r="46">
          <cell r="D46">
            <v>0</v>
          </cell>
          <cell r="E46">
            <v>11274.47</v>
          </cell>
        </row>
        <row r="58">
          <cell r="D58">
            <v>3839354.25</v>
          </cell>
          <cell r="E58">
            <v>3504343.98</v>
          </cell>
        </row>
        <row r="60">
          <cell r="D60">
            <v>3337.53</v>
          </cell>
          <cell r="E60">
            <v>4071.55</v>
          </cell>
        </row>
        <row r="61">
          <cell r="D61">
            <v>508344.35</v>
          </cell>
          <cell r="E61">
            <v>437897.19</v>
          </cell>
        </row>
        <row r="75">
          <cell r="D75">
            <v>31855.42</v>
          </cell>
          <cell r="E75">
            <v>55689.75</v>
          </cell>
        </row>
        <row r="76">
          <cell r="D76">
            <v>31855.42</v>
          </cell>
          <cell r="E76">
            <v>55689.75</v>
          </cell>
        </row>
        <row r="80">
          <cell r="D80">
            <v>256732.94</v>
          </cell>
          <cell r="E80">
            <v>357630.97</v>
          </cell>
        </row>
        <row r="81">
          <cell r="D81">
            <v>23019271.57</v>
          </cell>
          <cell r="E81">
            <v>11632525</v>
          </cell>
        </row>
      </sheetData>
      <sheetData sheetId="2">
        <row r="8">
          <cell r="D8">
            <v>15042759.11</v>
          </cell>
          <cell r="E8">
            <v>14160225.82</v>
          </cell>
        </row>
        <row r="14">
          <cell r="D14">
            <v>-35633668.7</v>
          </cell>
          <cell r="E14">
            <v>-35639228.88</v>
          </cell>
        </row>
        <row r="15">
          <cell r="D15">
            <v>-654686.01</v>
          </cell>
          <cell r="E15">
            <v>5560.18</v>
          </cell>
        </row>
        <row r="21">
          <cell r="D21">
            <v>2000230.75</v>
          </cell>
          <cell r="E21">
            <v>1915930.82</v>
          </cell>
        </row>
        <row r="22">
          <cell r="D22">
            <v>678118.48</v>
          </cell>
          <cell r="E22">
            <v>410872.18</v>
          </cell>
        </row>
        <row r="24">
          <cell r="D24">
            <v>0</v>
          </cell>
        </row>
        <row r="25">
          <cell r="D25">
            <v>0</v>
          </cell>
        </row>
        <row r="29">
          <cell r="D29">
            <v>18935473.27</v>
          </cell>
          <cell r="E29">
            <v>18683845.95</v>
          </cell>
        </row>
        <row r="32">
          <cell r="D32">
            <v>222730.87</v>
          </cell>
          <cell r="E32">
            <v>906386.5</v>
          </cell>
        </row>
        <row r="40">
          <cell r="D40">
            <v>2535723.68</v>
          </cell>
          <cell r="E40">
            <v>1959184.18</v>
          </cell>
        </row>
        <row r="43">
          <cell r="D43">
            <v>5832919.84</v>
          </cell>
        </row>
        <row r="44">
          <cell r="E44">
            <v>4727899.51</v>
          </cell>
        </row>
        <row r="48">
          <cell r="D48">
            <v>1218017.26</v>
          </cell>
          <cell r="E48">
            <v>1279240.7</v>
          </cell>
        </row>
        <row r="49">
          <cell r="D49">
            <v>299555.75</v>
          </cell>
          <cell r="E49">
            <v>287503.59</v>
          </cell>
        </row>
        <row r="50">
          <cell r="D50">
            <v>193807.03</v>
          </cell>
          <cell r="E50">
            <v>198248.52000000002</v>
          </cell>
        </row>
        <row r="51">
          <cell r="D51">
            <v>1200974.71</v>
          </cell>
          <cell r="E51">
            <v>1363023.33</v>
          </cell>
        </row>
        <row r="55">
          <cell r="D55">
            <v>9943932.77</v>
          </cell>
          <cell r="E55">
            <v>0</v>
          </cell>
        </row>
        <row r="56">
          <cell r="D56">
            <v>1203382.76</v>
          </cell>
          <cell r="E56">
            <v>1373832.6</v>
          </cell>
        </row>
      </sheetData>
      <sheetData sheetId="4">
        <row r="10">
          <cell r="D10">
            <v>41307594.81</v>
          </cell>
          <cell r="E10">
            <v>40673028.73</v>
          </cell>
        </row>
        <row r="11">
          <cell r="D11">
            <v>-3679.19</v>
          </cell>
          <cell r="E11">
            <v>-4480.41</v>
          </cell>
        </row>
        <row r="13">
          <cell r="D13">
            <v>9209.62</v>
          </cell>
          <cell r="E13">
            <v>4435.47</v>
          </cell>
        </row>
        <row r="14">
          <cell r="D14">
            <v>10037.45</v>
          </cell>
          <cell r="E14">
            <v>44175.16</v>
          </cell>
        </row>
        <row r="17">
          <cell r="D17">
            <v>1142588.06</v>
          </cell>
          <cell r="E17">
            <v>1083201.89</v>
          </cell>
        </row>
        <row r="18">
          <cell r="D18">
            <v>6034780.57</v>
          </cell>
          <cell r="E18">
            <v>5934126.2</v>
          </cell>
        </row>
        <row r="19">
          <cell r="D19">
            <v>8774563.49</v>
          </cell>
          <cell r="E19">
            <v>7974546.9399999995</v>
          </cell>
        </row>
        <row r="20">
          <cell r="D20">
            <v>362916</v>
          </cell>
          <cell r="E20">
            <v>373118.35000000003</v>
          </cell>
        </row>
        <row r="22">
          <cell r="D22">
            <v>21615043.36</v>
          </cell>
          <cell r="E22">
            <v>21381366.87</v>
          </cell>
        </row>
        <row r="23">
          <cell r="D23">
            <v>3663704.33</v>
          </cell>
          <cell r="E23">
            <v>3593022.5100000002</v>
          </cell>
        </row>
        <row r="24">
          <cell r="D24">
            <v>510506.96</v>
          </cell>
          <cell r="E24">
            <v>472271.44</v>
          </cell>
        </row>
        <row r="25">
          <cell r="D25">
            <v>0</v>
          </cell>
          <cell r="E25">
            <v>0</v>
          </cell>
        </row>
        <row r="28">
          <cell r="D28">
            <v>5009</v>
          </cell>
          <cell r="E28">
            <v>1500</v>
          </cell>
        </row>
        <row r="29">
          <cell r="D29">
            <v>0</v>
          </cell>
          <cell r="E29">
            <v>0</v>
          </cell>
        </row>
        <row r="30">
          <cell r="D30">
            <v>1249564.23</v>
          </cell>
          <cell r="E30">
            <v>2168319.9800000004</v>
          </cell>
        </row>
        <row r="32">
          <cell r="D32">
            <v>27395.25</v>
          </cell>
          <cell r="E32">
            <v>0</v>
          </cell>
        </row>
        <row r="33">
          <cell r="D33">
            <v>39839.56</v>
          </cell>
          <cell r="E33">
            <v>62668.44</v>
          </cell>
        </row>
        <row r="34">
          <cell r="D34">
            <v>941549.79</v>
          </cell>
          <cell r="E34">
            <v>613548.67</v>
          </cell>
        </row>
        <row r="39">
          <cell r="D39">
            <v>156281.05</v>
          </cell>
          <cell r="E39">
            <v>117663.78</v>
          </cell>
        </row>
        <row r="43">
          <cell r="D43">
            <v>0</v>
          </cell>
          <cell r="E43">
            <v>404</v>
          </cell>
        </row>
        <row r="45">
          <cell r="D45">
            <v>1623375.5</v>
          </cell>
          <cell r="E45">
            <v>1365847.9999999998</v>
          </cell>
        </row>
        <row r="49">
          <cell r="D49">
            <v>141614.31</v>
          </cell>
          <cell r="E49">
            <v>145767.22</v>
          </cell>
        </row>
        <row r="52">
          <cell r="D52">
            <v>1373832.6</v>
          </cell>
          <cell r="E52">
            <v>0</v>
          </cell>
        </row>
        <row r="53">
          <cell r="D53">
            <v>0</v>
          </cell>
          <cell r="E53">
            <v>0</v>
          </cell>
        </row>
      </sheetData>
      <sheetData sheetId="6">
        <row r="8">
          <cell r="C8">
            <v>-654686.0099999967</v>
          </cell>
          <cell r="D8">
            <v>5560.180000000633</v>
          </cell>
        </row>
        <row r="10">
          <cell r="C10">
            <v>1142588.06</v>
          </cell>
          <cell r="D10">
            <v>1083201.89</v>
          </cell>
        </row>
        <row r="12">
          <cell r="C12">
            <v>1220411</v>
          </cell>
          <cell r="D12">
            <v>1068545.01</v>
          </cell>
        </row>
        <row r="13">
          <cell r="C13">
            <v>27395.25</v>
          </cell>
          <cell r="D13">
            <v>0</v>
          </cell>
        </row>
        <row r="14">
          <cell r="C14">
            <v>351546.23</v>
          </cell>
          <cell r="D14">
            <v>-24058.64</v>
          </cell>
        </row>
        <row r="15">
          <cell r="C15">
            <v>25888.4</v>
          </cell>
          <cell r="D15">
            <v>-64535.67999999999</v>
          </cell>
        </row>
        <row r="16">
          <cell r="C16">
            <v>-404723.41</v>
          </cell>
          <cell r="D16">
            <v>362211.82</v>
          </cell>
        </row>
        <row r="17">
          <cell r="C17">
            <v>219390.31</v>
          </cell>
          <cell r="D17">
            <v>108761.32</v>
          </cell>
        </row>
        <row r="18">
          <cell r="C18">
            <v>9874380.959999999</v>
          </cell>
          <cell r="D18">
            <v>84978.57</v>
          </cell>
        </row>
        <row r="19">
          <cell r="C19">
            <v>-11157145.3</v>
          </cell>
          <cell r="D19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1212665.6</v>
          </cell>
          <cell r="D35">
            <v>210316.5</v>
          </cell>
        </row>
        <row r="36">
          <cell r="C36">
            <v>0</v>
          </cell>
          <cell r="D36">
            <v>0</v>
          </cell>
        </row>
        <row r="47">
          <cell r="C47">
            <v>3037333.32</v>
          </cell>
          <cell r="D47">
            <v>1000000</v>
          </cell>
        </row>
        <row r="49">
          <cell r="C49">
            <v>936029.96</v>
          </cell>
          <cell r="D49">
            <v>0</v>
          </cell>
        </row>
        <row r="54">
          <cell r="C54">
            <v>2209166.5</v>
          </cell>
          <cell r="D54">
            <v>2329582.7</v>
          </cell>
        </row>
        <row r="58">
          <cell r="C58">
            <v>1220411</v>
          </cell>
          <cell r="D58">
            <v>1068545.01</v>
          </cell>
        </row>
        <row r="64">
          <cell r="C64">
            <v>55689.75000000024</v>
          </cell>
          <cell r="D64">
            <v>39469.49</v>
          </cell>
        </row>
        <row r="66">
          <cell r="C66">
            <v>694784.36</v>
          </cell>
          <cell r="D66">
            <v>925166.1400000001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">
      <selection activeCell="B10" sqref="B10"/>
    </sheetView>
  </sheetViews>
  <sheetFormatPr defaultColWidth="9.140625" defaultRowHeight="12.75"/>
  <cols>
    <col min="1" max="1" width="6.00390625" style="4" customWidth="1"/>
    <col min="2" max="2" width="47.57421875" style="4" customWidth="1"/>
    <col min="3" max="3" width="9.421875" style="3" customWidth="1"/>
    <col min="4" max="5" width="21.28125" style="4" customWidth="1"/>
    <col min="6" max="6" width="9.140625" style="4" customWidth="1"/>
    <col min="7" max="7" width="11.7109375" style="4" bestFit="1" customWidth="1"/>
    <col min="8" max="16384" width="9.140625" style="4" customWidth="1"/>
  </cols>
  <sheetData>
    <row r="1" spans="1:2" ht="15">
      <c r="A1" s="1" t="s">
        <v>0</v>
      </c>
      <c r="B1" s="2"/>
    </row>
    <row r="2" spans="1:2" ht="15">
      <c r="A2" s="1" t="s">
        <v>1</v>
      </c>
      <c r="B2" s="2"/>
    </row>
    <row r="3" spans="1:5" ht="18">
      <c r="A3" s="5"/>
      <c r="B3" s="2"/>
      <c r="E3" s="6"/>
    </row>
    <row r="4" spans="1:5" ht="18">
      <c r="A4" s="6" t="s">
        <v>2</v>
      </c>
      <c r="B4" s="6"/>
      <c r="C4" s="6"/>
      <c r="D4" s="6"/>
      <c r="E4" s="6"/>
    </row>
    <row r="5" ht="21" customHeight="1" thickBot="1"/>
    <row r="6" spans="1:5" s="10" customFormat="1" ht="25.5" customHeight="1">
      <c r="A6" s="7" t="s">
        <v>3</v>
      </c>
      <c r="B6" s="8" t="s">
        <v>4</v>
      </c>
      <c r="C6" s="8" t="s">
        <v>5</v>
      </c>
      <c r="D6" s="9" t="s">
        <v>6</v>
      </c>
      <c r="E6" s="9" t="s">
        <v>7</v>
      </c>
    </row>
    <row r="7" spans="1:5" ht="18" customHeight="1">
      <c r="A7" s="11" t="s">
        <v>8</v>
      </c>
      <c r="B7" s="12" t="s">
        <v>9</v>
      </c>
      <c r="C7" s="13" t="s">
        <v>10</v>
      </c>
      <c r="D7" s="14">
        <f>D8+D10</f>
        <v>18066230.21</v>
      </c>
      <c r="E7" s="14">
        <f>E8+E10</f>
        <v>6933586.290000001</v>
      </c>
    </row>
    <row r="8" spans="1:5" ht="18" customHeight="1">
      <c r="A8" s="11" t="s">
        <v>11</v>
      </c>
      <c r="B8" s="15" t="s">
        <v>12</v>
      </c>
      <c r="C8" s="13" t="s">
        <v>13</v>
      </c>
      <c r="D8" s="14">
        <f>SUM(D9:D9)</f>
        <v>0</v>
      </c>
      <c r="E8" s="14">
        <f>SUM(E9:E9)</f>
        <v>0</v>
      </c>
    </row>
    <row r="9" spans="1:8" ht="18" customHeight="1">
      <c r="A9" s="16" t="s">
        <v>14</v>
      </c>
      <c r="B9" s="17" t="s">
        <v>15</v>
      </c>
      <c r="C9" s="18">
        <v>1.2</v>
      </c>
      <c r="D9" s="19">
        <v>0</v>
      </c>
      <c r="E9" s="19">
        <v>0</v>
      </c>
      <c r="H9" s="20"/>
    </row>
    <row r="10" spans="1:5" ht="18" customHeight="1">
      <c r="A10" s="11" t="s">
        <v>16</v>
      </c>
      <c r="B10" s="12" t="s">
        <v>17</v>
      </c>
      <c r="C10" s="18">
        <v>1.2</v>
      </c>
      <c r="D10" s="14">
        <f>D11+D17</f>
        <v>18066230.21</v>
      </c>
      <c r="E10" s="14">
        <f>E11+E17</f>
        <v>6933586.290000001</v>
      </c>
    </row>
    <row r="11" spans="1:5" ht="18" customHeight="1">
      <c r="A11" s="16" t="s">
        <v>18</v>
      </c>
      <c r="B11" s="21" t="s">
        <v>19</v>
      </c>
      <c r="C11" s="13" t="s">
        <v>20</v>
      </c>
      <c r="D11" s="19">
        <f>SUM(D12:D16)</f>
        <v>17470866.21</v>
      </c>
      <c r="E11" s="19">
        <f>SUM(E12:E16)</f>
        <v>6880555.890000001</v>
      </c>
    </row>
    <row r="12" spans="1:5" ht="18" customHeight="1">
      <c r="A12" s="16"/>
      <c r="B12" s="21" t="s">
        <v>21</v>
      </c>
      <c r="C12" s="22" t="s">
        <v>22</v>
      </c>
      <c r="D12" s="19">
        <f>'[1]Bilans - AKTYWA'!D15</f>
        <v>434800</v>
      </c>
      <c r="E12" s="19">
        <f>'[1]Bilans - AKTYWA'!E15</f>
        <v>434800</v>
      </c>
    </row>
    <row r="13" spans="1:5" ht="18" customHeight="1">
      <c r="A13" s="16"/>
      <c r="B13" s="21" t="s">
        <v>23</v>
      </c>
      <c r="C13" s="22" t="s">
        <v>24</v>
      </c>
      <c r="D13" s="19">
        <f>'[1]Bilans - AKTYWA'!D16</f>
        <v>13872302.16</v>
      </c>
      <c r="E13" s="19">
        <f>'[1]Bilans - AKTYWA'!E16</f>
        <v>4226459.45</v>
      </c>
    </row>
    <row r="14" spans="1:5" ht="18" customHeight="1">
      <c r="A14" s="16"/>
      <c r="B14" s="21" t="s">
        <v>25</v>
      </c>
      <c r="C14" s="22" t="s">
        <v>22</v>
      </c>
      <c r="D14" s="19">
        <f>'[1]Bilans - AKTYWA'!D17</f>
        <v>1055582.75</v>
      </c>
      <c r="E14" s="19">
        <f>'[1]Bilans - AKTYWA'!E17</f>
        <v>1145924.44</v>
      </c>
    </row>
    <row r="15" spans="1:7" ht="18" customHeight="1">
      <c r="A15" s="16"/>
      <c r="B15" s="21" t="s">
        <v>26</v>
      </c>
      <c r="C15" s="22" t="s">
        <v>22</v>
      </c>
      <c r="D15" s="19">
        <f>'[1]Bilans - AKTYWA'!D18</f>
        <v>258917.26</v>
      </c>
      <c r="E15" s="19">
        <f>'[1]Bilans - AKTYWA'!E18</f>
        <v>329137.9</v>
      </c>
      <c r="G15" s="23"/>
    </row>
    <row r="16" spans="1:5" ht="18" customHeight="1">
      <c r="A16" s="16"/>
      <c r="B16" s="21" t="s">
        <v>27</v>
      </c>
      <c r="C16" s="22" t="s">
        <v>22</v>
      </c>
      <c r="D16" s="19">
        <f>'[1]Bilans - AKTYWA'!D19</f>
        <v>1849264.04</v>
      </c>
      <c r="E16" s="19">
        <f>'[1]Bilans - AKTYWA'!E19</f>
        <v>744234.1</v>
      </c>
    </row>
    <row r="17" spans="1:5" ht="18" customHeight="1" thickBot="1">
      <c r="A17" s="16" t="s">
        <v>28</v>
      </c>
      <c r="B17" s="21" t="s">
        <v>29</v>
      </c>
      <c r="C17" s="22" t="s">
        <v>30</v>
      </c>
      <c r="D17" s="19">
        <f>'[1]Bilans - AKTYWA'!D20</f>
        <v>595364</v>
      </c>
      <c r="E17" s="19">
        <f>'[1]Bilans - AKTYWA'!E20</f>
        <v>53030.4</v>
      </c>
    </row>
    <row r="18" spans="1:5" ht="18" customHeight="1">
      <c r="A18" s="24" t="s">
        <v>31</v>
      </c>
      <c r="B18" s="25" t="s">
        <v>32</v>
      </c>
      <c r="C18" s="26"/>
      <c r="D18" s="27">
        <f>D19+D22+D28+D35</f>
        <v>4953041.36</v>
      </c>
      <c r="E18" s="27">
        <f>E19+E22+E28+E35</f>
        <v>4698938.709999999</v>
      </c>
    </row>
    <row r="19" spans="1:5" ht="18" customHeight="1">
      <c r="A19" s="11" t="s">
        <v>11</v>
      </c>
      <c r="B19" s="12" t="s">
        <v>33</v>
      </c>
      <c r="C19" s="28" t="s">
        <v>34</v>
      </c>
      <c r="D19" s="14">
        <f>SUM(D20:D21)</f>
        <v>313416.87</v>
      </c>
      <c r="E19" s="14">
        <f>SUM(E20:E21)</f>
        <v>339305.26999999996</v>
      </c>
    </row>
    <row r="20" spans="1:5" ht="18" customHeight="1">
      <c r="A20" s="16" t="s">
        <v>18</v>
      </c>
      <c r="B20" s="21" t="s">
        <v>35</v>
      </c>
      <c r="C20" s="22" t="s">
        <v>36</v>
      </c>
      <c r="D20" s="19">
        <f>'[1]Bilans - AKTYWA'!D45</f>
        <v>313416.87</v>
      </c>
      <c r="E20" s="19">
        <f>'[1]Bilans - AKTYWA'!E45</f>
        <v>328030.8</v>
      </c>
    </row>
    <row r="21" spans="1:5" ht="18" customHeight="1">
      <c r="A21" s="16" t="s">
        <v>28</v>
      </c>
      <c r="B21" s="21" t="s">
        <v>37</v>
      </c>
      <c r="C21" s="22" t="s">
        <v>36</v>
      </c>
      <c r="D21" s="19">
        <f>'[1]Bilans - AKTYWA'!D46</f>
        <v>0</v>
      </c>
      <c r="E21" s="19">
        <f>'[1]Bilans - AKTYWA'!E46</f>
        <v>11274.47</v>
      </c>
    </row>
    <row r="22" spans="1:5" ht="18" customHeight="1">
      <c r="A22" s="11" t="s">
        <v>16</v>
      </c>
      <c r="B22" s="12" t="s">
        <v>38</v>
      </c>
      <c r="C22" s="28" t="s">
        <v>39</v>
      </c>
      <c r="D22" s="14">
        <f>+D23</f>
        <v>4351036.13</v>
      </c>
      <c r="E22" s="14">
        <f>+E23</f>
        <v>3946312.7199999997</v>
      </c>
    </row>
    <row r="23" spans="1:5" ht="18" customHeight="1">
      <c r="A23" s="29" t="s">
        <v>28</v>
      </c>
      <c r="B23" s="30" t="s">
        <v>40</v>
      </c>
      <c r="C23" s="31"/>
      <c r="D23" s="19">
        <f>D24+D27+D26</f>
        <v>4351036.13</v>
      </c>
      <c r="E23" s="19">
        <f>E24+E27+E26</f>
        <v>3946312.7199999997</v>
      </c>
    </row>
    <row r="24" spans="1:5" ht="18" customHeight="1">
      <c r="A24" s="16"/>
      <c r="B24" s="21" t="s">
        <v>41</v>
      </c>
      <c r="C24" s="32">
        <v>14.15</v>
      </c>
      <c r="D24" s="19">
        <f>SUM(D25:D25)</f>
        <v>3839354.25</v>
      </c>
      <c r="E24" s="19">
        <f>SUM(E25:E25)</f>
        <v>3504343.98</v>
      </c>
    </row>
    <row r="25" spans="1:5" ht="18" customHeight="1">
      <c r="A25" s="16"/>
      <c r="B25" s="33" t="s">
        <v>42</v>
      </c>
      <c r="C25" s="32">
        <v>14.15</v>
      </c>
      <c r="D25" s="19">
        <f>'[1]Bilans - AKTYWA'!D58</f>
        <v>3839354.25</v>
      </c>
      <c r="E25" s="19">
        <f>'[1]Bilans - AKTYWA'!E58</f>
        <v>3504343.98</v>
      </c>
    </row>
    <row r="26" spans="1:5" ht="27" customHeight="1">
      <c r="A26" s="16"/>
      <c r="B26" s="33" t="s">
        <v>43</v>
      </c>
      <c r="C26" s="32">
        <v>14.15</v>
      </c>
      <c r="D26" s="19">
        <f>'[1]Bilans - AKTYWA'!D60</f>
        <v>3337.53</v>
      </c>
      <c r="E26" s="19">
        <f>'[1]Bilans - AKTYWA'!E60</f>
        <v>4071.55</v>
      </c>
    </row>
    <row r="27" spans="1:5" ht="18" customHeight="1">
      <c r="A27" s="16"/>
      <c r="B27" s="33" t="s">
        <v>44</v>
      </c>
      <c r="C27" s="32">
        <v>14.15</v>
      </c>
      <c r="D27" s="19">
        <f>'[1]Bilans - AKTYWA'!D61</f>
        <v>508344.35</v>
      </c>
      <c r="E27" s="19">
        <f>'[1]Bilans - AKTYWA'!E61</f>
        <v>437897.19</v>
      </c>
    </row>
    <row r="28" spans="1:5" ht="18" customHeight="1">
      <c r="A28" s="11" t="s">
        <v>45</v>
      </c>
      <c r="B28" s="12" t="s">
        <v>46</v>
      </c>
      <c r="C28" s="31"/>
      <c r="D28" s="34">
        <f>D29+D34</f>
        <v>31855.42</v>
      </c>
      <c r="E28" s="34">
        <f>E29+E34</f>
        <v>55689.75</v>
      </c>
    </row>
    <row r="29" spans="1:5" ht="18" customHeight="1">
      <c r="A29" s="16" t="s">
        <v>18</v>
      </c>
      <c r="B29" s="21" t="s">
        <v>47</v>
      </c>
      <c r="C29" s="31"/>
      <c r="D29" s="19">
        <f>D30</f>
        <v>31855.42</v>
      </c>
      <c r="E29" s="19">
        <f>E30</f>
        <v>55689.75</v>
      </c>
    </row>
    <row r="30" spans="1:5" ht="18" customHeight="1">
      <c r="A30" s="16"/>
      <c r="B30" s="33" t="s">
        <v>48</v>
      </c>
      <c r="C30" s="31"/>
      <c r="D30" s="19">
        <f>SUM(D31:D33)</f>
        <v>31855.42</v>
      </c>
      <c r="E30" s="19">
        <f>SUM(E31:E33)</f>
        <v>55689.75</v>
      </c>
    </row>
    <row r="31" spans="1:5" ht="18" customHeight="1">
      <c r="A31" s="16"/>
      <c r="B31" s="33" t="s">
        <v>49</v>
      </c>
      <c r="C31" s="31"/>
      <c r="D31" s="19">
        <f>'[1]Bilans - AKTYWA'!D76</f>
        <v>31855.42</v>
      </c>
      <c r="E31" s="19">
        <f>'[1]Bilans - AKTYWA'!E76</f>
        <v>55689.75</v>
      </c>
    </row>
    <row r="32" spans="1:5" ht="18" customHeight="1">
      <c r="A32" s="16"/>
      <c r="B32" s="33" t="s">
        <v>50</v>
      </c>
      <c r="C32" s="31"/>
      <c r="D32" s="19">
        <v>0</v>
      </c>
      <c r="E32" s="19">
        <v>0</v>
      </c>
    </row>
    <row r="33" spans="1:5" ht="18" customHeight="1">
      <c r="A33" s="16"/>
      <c r="B33" s="33" t="s">
        <v>51</v>
      </c>
      <c r="C33" s="31"/>
      <c r="D33" s="19">
        <v>0</v>
      </c>
      <c r="E33" s="19">
        <v>0</v>
      </c>
    </row>
    <row r="34" spans="1:5" ht="18" customHeight="1">
      <c r="A34" s="16" t="s">
        <v>28</v>
      </c>
      <c r="B34" s="30" t="s">
        <v>52</v>
      </c>
      <c r="C34" s="31"/>
      <c r="D34" s="19">
        <v>0</v>
      </c>
      <c r="E34" s="19">
        <v>0</v>
      </c>
    </row>
    <row r="35" spans="1:5" ht="18" customHeight="1">
      <c r="A35" s="11" t="s">
        <v>53</v>
      </c>
      <c r="B35" s="12" t="s">
        <v>54</v>
      </c>
      <c r="C35" s="35">
        <v>21</v>
      </c>
      <c r="D35" s="14">
        <f>'[1]Bilans - AKTYWA'!D80</f>
        <v>256732.94</v>
      </c>
      <c r="E35" s="14">
        <f>'[1]Bilans - AKTYWA'!E80</f>
        <v>357630.97</v>
      </c>
    </row>
    <row r="36" spans="1:5" ht="21" customHeight="1" thickBot="1">
      <c r="A36" s="36" t="s">
        <v>55</v>
      </c>
      <c r="B36" s="37"/>
      <c r="C36" s="38"/>
      <c r="D36" s="39">
        <f>D7+D18</f>
        <v>23019271.57</v>
      </c>
      <c r="E36" s="39">
        <f>E7+E18</f>
        <v>11632525</v>
      </c>
    </row>
    <row r="38" spans="3:5" ht="12.75">
      <c r="C38" s="40"/>
      <c r="D38" s="41"/>
      <c r="E38" s="2"/>
    </row>
    <row r="39" spans="2:5" ht="12.75">
      <c r="B39" s="4" t="s">
        <v>56</v>
      </c>
      <c r="C39" s="40"/>
      <c r="D39" s="41"/>
      <c r="E39" s="2"/>
    </row>
    <row r="40" spans="3:5" ht="12.75">
      <c r="C40" s="40"/>
      <c r="D40" s="42"/>
      <c r="E40" s="2"/>
    </row>
    <row r="41" spans="3:5" ht="12.75">
      <c r="C41" s="40"/>
      <c r="D41" s="42"/>
      <c r="E41" s="2"/>
    </row>
    <row r="42" spans="3:5" ht="12.75">
      <c r="C42" s="40"/>
      <c r="D42" s="42"/>
      <c r="E42" s="2"/>
    </row>
    <row r="43" spans="3:5" ht="12.75">
      <c r="C43" s="40"/>
      <c r="D43" s="42"/>
      <c r="E43" s="2"/>
    </row>
    <row r="44" spans="3:5" ht="12.75">
      <c r="C44" s="40"/>
      <c r="D44" s="41"/>
      <c r="E44" s="2"/>
    </row>
    <row r="45" spans="3:5" ht="12.75">
      <c r="C45" s="40"/>
      <c r="D45" s="42"/>
      <c r="E45" s="2"/>
    </row>
    <row r="46" spans="3:5" ht="12.75">
      <c r="C46" s="40"/>
      <c r="D46" s="42"/>
      <c r="E46" s="2"/>
    </row>
    <row r="47" spans="3:5" ht="12.75">
      <c r="C47" s="40"/>
      <c r="D47" s="42"/>
      <c r="E47" s="2"/>
    </row>
    <row r="48" spans="3:5" ht="12.75">
      <c r="C48" s="40"/>
      <c r="D48" s="42"/>
      <c r="E48" s="2"/>
    </row>
    <row r="49" spans="3:5" ht="12.75">
      <c r="C49" s="40"/>
      <c r="D49" s="42"/>
      <c r="E49" s="2"/>
    </row>
    <row r="50" spans="3:5" ht="12.75">
      <c r="C50" s="40"/>
      <c r="D50" s="42"/>
      <c r="E50" s="2"/>
    </row>
    <row r="51" spans="3:5" ht="12.75">
      <c r="C51" s="40"/>
      <c r="D51" s="42"/>
      <c r="E51" s="2"/>
    </row>
    <row r="52" spans="3:5" ht="12.75">
      <c r="C52" s="40"/>
      <c r="D52" s="42"/>
      <c r="E52" s="2"/>
    </row>
    <row r="53" spans="3:5" ht="12.75">
      <c r="C53" s="40"/>
      <c r="D53" s="41"/>
      <c r="E53" s="2"/>
    </row>
    <row r="54" spans="3:5" ht="12.75">
      <c r="C54" s="40"/>
      <c r="D54" s="43"/>
      <c r="E54" s="2"/>
    </row>
    <row r="55" spans="3:5" ht="12.75">
      <c r="C55" s="40"/>
      <c r="D55" s="43"/>
      <c r="E55" s="2"/>
    </row>
    <row r="56" spans="3:5" ht="12.75">
      <c r="C56" s="40"/>
      <c r="D56" s="41"/>
      <c r="E56" s="2"/>
    </row>
    <row r="57" spans="3:5" ht="12.75">
      <c r="C57" s="40"/>
      <c r="D57" s="43"/>
      <c r="E57" s="2"/>
    </row>
    <row r="58" spans="3:5" ht="12.75">
      <c r="C58" s="40"/>
      <c r="D58" s="44"/>
      <c r="E58" s="2"/>
    </row>
    <row r="59" spans="3:5" ht="12.75">
      <c r="C59" s="40"/>
      <c r="D59" s="41"/>
      <c r="E59" s="2"/>
    </row>
    <row r="60" spans="3:5" ht="12.75">
      <c r="C60" s="40"/>
      <c r="D60" s="42"/>
      <c r="E60" s="2"/>
    </row>
    <row r="61" spans="3:5" ht="12.75">
      <c r="C61" s="40"/>
      <c r="D61" s="42"/>
      <c r="E61" s="2"/>
    </row>
    <row r="62" spans="3:5" ht="12.75">
      <c r="C62" s="40"/>
      <c r="D62" s="42"/>
      <c r="E62" s="2"/>
    </row>
    <row r="63" spans="3:5" ht="12.75">
      <c r="C63" s="40"/>
      <c r="D63" s="42"/>
      <c r="E63" s="2"/>
    </row>
    <row r="64" spans="3:5" ht="12.75">
      <c r="C64" s="40"/>
      <c r="D64" s="42"/>
      <c r="E64" s="2"/>
    </row>
    <row r="65" spans="3:5" ht="12.75">
      <c r="C65" s="40"/>
      <c r="D65" s="42"/>
      <c r="E65" s="2"/>
    </row>
    <row r="66" spans="3:5" ht="12.75">
      <c r="C66" s="40"/>
      <c r="D66" s="42"/>
      <c r="E66" s="2"/>
    </row>
    <row r="67" spans="3:5" ht="12.75">
      <c r="C67" s="40"/>
      <c r="D67" s="42"/>
      <c r="E67" s="2"/>
    </row>
    <row r="68" spans="3:5" ht="12.75">
      <c r="C68" s="40"/>
      <c r="D68" s="42"/>
      <c r="E68" s="2"/>
    </row>
    <row r="69" spans="3:5" ht="12.75">
      <c r="C69" s="40"/>
      <c r="D69" s="42"/>
      <c r="E69" s="2"/>
    </row>
    <row r="70" spans="3:5" ht="12.75">
      <c r="C70" s="40"/>
      <c r="D70" s="42"/>
      <c r="E70" s="2"/>
    </row>
    <row r="71" spans="3:5" ht="12.75">
      <c r="C71" s="40"/>
      <c r="D71" s="41"/>
      <c r="E71" s="2"/>
    </row>
    <row r="72" spans="3:5" ht="12.75">
      <c r="C72" s="40"/>
      <c r="D72" s="42"/>
      <c r="E72" s="2"/>
    </row>
    <row r="73" spans="3:5" ht="12.75">
      <c r="C73" s="40"/>
      <c r="D73" s="42"/>
      <c r="E73" s="2"/>
    </row>
    <row r="74" spans="3:5" ht="12.75">
      <c r="C74" s="40"/>
      <c r="D74" s="41"/>
      <c r="E74" s="2"/>
    </row>
    <row r="75" spans="3:5" ht="12.75">
      <c r="C75" s="40"/>
      <c r="D75" s="41"/>
      <c r="E75" s="2"/>
    </row>
    <row r="76" spans="3:5" ht="12.75">
      <c r="C76" s="40"/>
      <c r="D76" s="42"/>
      <c r="E76" s="2"/>
    </row>
    <row r="77" spans="3:5" ht="12.75">
      <c r="C77" s="40"/>
      <c r="D77" s="42"/>
      <c r="E77" s="2"/>
    </row>
    <row r="78" spans="3:5" ht="12.75">
      <c r="C78" s="40"/>
      <c r="D78" s="42"/>
      <c r="E78" s="2"/>
    </row>
    <row r="79" spans="3:5" ht="12.75">
      <c r="C79" s="40"/>
      <c r="D79" s="42"/>
      <c r="E79" s="2"/>
    </row>
    <row r="80" spans="3:5" ht="12.75">
      <c r="C80" s="40"/>
      <c r="D80" s="42"/>
      <c r="E80" s="2"/>
    </row>
    <row r="81" spans="3:5" ht="12.75">
      <c r="C81" s="40"/>
      <c r="D81" s="41"/>
      <c r="E81" s="2"/>
    </row>
    <row r="82" spans="3:5" ht="12.75">
      <c r="C82" s="40"/>
      <c r="D82" s="42"/>
      <c r="E82" s="2"/>
    </row>
    <row r="83" spans="3:5" ht="12.75">
      <c r="C83" s="40"/>
      <c r="D83" s="42"/>
      <c r="E83" s="2"/>
    </row>
    <row r="84" spans="3:5" ht="12.75">
      <c r="C84" s="40"/>
      <c r="D84" s="42"/>
      <c r="E84" s="2"/>
    </row>
    <row r="85" spans="3:5" ht="12.75">
      <c r="C85" s="40"/>
      <c r="D85" s="42"/>
      <c r="E85" s="2"/>
    </row>
    <row r="86" spans="3:5" ht="12.75">
      <c r="C86" s="40"/>
      <c r="D86" s="42"/>
      <c r="E86" s="2"/>
    </row>
    <row r="87" spans="3:5" ht="12.75">
      <c r="C87" s="40"/>
      <c r="D87" s="42"/>
      <c r="E87" s="2"/>
    </row>
    <row r="88" spans="3:5" ht="12.75">
      <c r="C88" s="40"/>
      <c r="D88" s="42"/>
      <c r="E88" s="2"/>
    </row>
    <row r="89" spans="3:5" ht="12.75">
      <c r="C89" s="40"/>
      <c r="D89" s="42"/>
      <c r="E89" s="2"/>
    </row>
    <row r="90" spans="3:5" ht="12.75">
      <c r="C90" s="40"/>
      <c r="D90" s="42"/>
      <c r="E90" s="2"/>
    </row>
    <row r="91" spans="3:5" ht="12.75">
      <c r="C91" s="40"/>
      <c r="D91" s="42"/>
      <c r="E91" s="2"/>
    </row>
    <row r="92" spans="3:5" ht="12.75">
      <c r="C92" s="40"/>
      <c r="D92" s="42"/>
      <c r="E92" s="2"/>
    </row>
    <row r="93" spans="3:5" ht="12.75">
      <c r="C93" s="40"/>
      <c r="D93" s="42"/>
      <c r="E93" s="2"/>
    </row>
    <row r="94" spans="3:5" ht="12.75">
      <c r="C94" s="40"/>
      <c r="D94" s="45"/>
      <c r="E94" s="2"/>
    </row>
    <row r="95" spans="3:5" ht="12.75">
      <c r="C95" s="40"/>
      <c r="D95" s="42"/>
      <c r="E95" s="2"/>
    </row>
    <row r="96" spans="3:5" ht="12.75">
      <c r="C96" s="40"/>
      <c r="D96" s="42"/>
      <c r="E96" s="2"/>
    </row>
    <row r="97" spans="3:5" ht="12.75">
      <c r="C97" s="40"/>
      <c r="D97" s="42"/>
      <c r="E97" s="2"/>
    </row>
    <row r="98" spans="3:5" ht="12.75">
      <c r="C98" s="40"/>
      <c r="D98" s="42"/>
      <c r="E98" s="2"/>
    </row>
    <row r="99" spans="3:5" ht="12.75">
      <c r="C99" s="40"/>
      <c r="D99" s="42"/>
      <c r="E99" s="2"/>
    </row>
    <row r="100" spans="3:5" ht="12.75">
      <c r="C100" s="40"/>
      <c r="D100" s="42"/>
      <c r="E100" s="2"/>
    </row>
    <row r="101" spans="3:5" ht="12.75">
      <c r="C101" s="40"/>
      <c r="D101" s="42"/>
      <c r="E101" s="2"/>
    </row>
    <row r="102" spans="3:5" ht="12.75">
      <c r="C102" s="40"/>
      <c r="D102" s="42"/>
      <c r="E102" s="2"/>
    </row>
    <row r="103" spans="3:5" ht="12.75">
      <c r="C103" s="40"/>
      <c r="D103" s="42"/>
      <c r="E103" s="2"/>
    </row>
    <row r="104" spans="3:5" ht="12.75">
      <c r="C104" s="40"/>
      <c r="D104" s="42"/>
      <c r="E104" s="2"/>
    </row>
    <row r="105" spans="3:5" ht="12.75">
      <c r="C105" s="40"/>
      <c r="D105" s="42"/>
      <c r="E105" s="2"/>
    </row>
    <row r="106" spans="3:5" ht="12.75">
      <c r="C106" s="40"/>
      <c r="D106" s="42"/>
      <c r="E106" s="2"/>
    </row>
    <row r="107" spans="3:5" ht="12.75">
      <c r="C107" s="40"/>
      <c r="D107" s="42"/>
      <c r="E107" s="2"/>
    </row>
    <row r="108" spans="1:7" ht="12.75">
      <c r="A108" s="2"/>
      <c r="B108" s="2"/>
      <c r="C108" s="40"/>
      <c r="D108" s="42"/>
      <c r="E108" s="2"/>
      <c r="F108" s="2"/>
      <c r="G108" s="2"/>
    </row>
    <row r="109" spans="1:7" ht="12.75">
      <c r="A109" s="2"/>
      <c r="B109" s="2"/>
      <c r="C109" s="40"/>
      <c r="D109" s="42"/>
      <c r="E109" s="2"/>
      <c r="F109" s="2"/>
      <c r="G109" s="2"/>
    </row>
    <row r="110" spans="1:7" ht="12.75">
      <c r="A110" s="2"/>
      <c r="B110" s="2"/>
      <c r="C110" s="40"/>
      <c r="D110" s="42"/>
      <c r="E110" s="2"/>
      <c r="F110" s="2"/>
      <c r="G110" s="2"/>
    </row>
    <row r="111" spans="1:7" ht="12.75">
      <c r="A111" s="2"/>
      <c r="B111" s="2"/>
      <c r="C111" s="40"/>
      <c r="D111" s="46"/>
      <c r="E111" s="2"/>
      <c r="F111" s="2"/>
      <c r="G111" s="2"/>
    </row>
    <row r="112" spans="1:7" ht="12.75">
      <c r="A112" s="2"/>
      <c r="B112" s="2"/>
      <c r="C112" s="40"/>
      <c r="D112" s="47"/>
      <c r="E112" s="2"/>
      <c r="F112" s="2"/>
      <c r="G112" s="2"/>
    </row>
    <row r="113" spans="1:7" ht="12.75">
      <c r="A113" s="2"/>
      <c r="B113" s="2"/>
      <c r="C113" s="40"/>
      <c r="D113" s="2"/>
      <c r="E113" s="2"/>
      <c r="F113" s="2"/>
      <c r="G113" s="2"/>
    </row>
    <row r="114" spans="1:7" ht="12.75">
      <c r="A114" s="2"/>
      <c r="B114" s="2"/>
      <c r="C114" s="40"/>
      <c r="D114" s="2"/>
      <c r="E114" s="2"/>
      <c r="F114" s="2"/>
      <c r="G114" s="2"/>
    </row>
    <row r="115" spans="1:7" ht="12.75">
      <c r="A115" s="2"/>
      <c r="B115" s="2"/>
      <c r="C115" s="40"/>
      <c r="D115" s="2"/>
      <c r="E115" s="2"/>
      <c r="F115" s="2"/>
      <c r="G115" s="2"/>
    </row>
    <row r="116" spans="1:7" ht="12.75">
      <c r="A116" s="2"/>
      <c r="B116" s="2"/>
      <c r="C116" s="40"/>
      <c r="D116" s="2"/>
      <c r="E116" s="2"/>
      <c r="F116" s="2"/>
      <c r="G116" s="2"/>
    </row>
    <row r="117" spans="1:7" ht="12.75">
      <c r="A117" s="2"/>
      <c r="B117" s="2"/>
      <c r="C117" s="40"/>
      <c r="D117" s="2"/>
      <c r="E117" s="2"/>
      <c r="F117" s="2"/>
      <c r="G117" s="2"/>
    </row>
    <row r="118" spans="1:7" ht="12.75">
      <c r="A118" s="2"/>
      <c r="B118" s="2"/>
      <c r="C118" s="40"/>
      <c r="D118" s="2"/>
      <c r="E118" s="2"/>
      <c r="F118" s="2"/>
      <c r="G118" s="2"/>
    </row>
    <row r="119" spans="1:7" ht="12.75">
      <c r="A119" s="2"/>
      <c r="B119" s="2"/>
      <c r="C119" s="40"/>
      <c r="D119" s="2"/>
      <c r="E119" s="2"/>
      <c r="F119" s="2"/>
      <c r="G119" s="2"/>
    </row>
    <row r="120" spans="1:7" ht="12.75">
      <c r="A120" s="2"/>
      <c r="B120" s="2"/>
      <c r="C120" s="40"/>
      <c r="D120" s="2"/>
      <c r="E120" s="2"/>
      <c r="F120" s="2"/>
      <c r="G120" s="2"/>
    </row>
    <row r="121" spans="1:7" ht="12.75">
      <c r="A121" s="2"/>
      <c r="B121" s="2"/>
      <c r="C121" s="40"/>
      <c r="D121" s="2"/>
      <c r="E121" s="2"/>
      <c r="F121" s="2"/>
      <c r="G121" s="2"/>
    </row>
    <row r="122" spans="1:7" ht="12.75">
      <c r="A122" s="2"/>
      <c r="B122" s="2"/>
      <c r="C122" s="40"/>
      <c r="D122" s="2"/>
      <c r="E122" s="2"/>
      <c r="F122" s="2"/>
      <c r="G122" s="2"/>
    </row>
    <row r="123" spans="1:7" ht="12.75">
      <c r="A123" s="2"/>
      <c r="B123" s="2"/>
      <c r="C123" s="40"/>
      <c r="D123" s="2"/>
      <c r="E123" s="2"/>
      <c r="F123" s="2"/>
      <c r="G12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C24" sqref="C24"/>
    </sheetView>
  </sheetViews>
  <sheetFormatPr defaultColWidth="9.140625" defaultRowHeight="12.75"/>
  <cols>
    <col min="1" max="1" width="5.7109375" style="4" customWidth="1"/>
    <col min="2" max="2" width="41.7109375" style="4" customWidth="1"/>
    <col min="3" max="3" width="8.28125" style="48" customWidth="1"/>
    <col min="4" max="5" width="22.7109375" style="4" customWidth="1"/>
    <col min="6" max="6" width="14.140625" style="4" customWidth="1"/>
    <col min="7" max="16384" width="9.140625" style="4" customWidth="1"/>
  </cols>
  <sheetData>
    <row r="1" spans="1:2" ht="15">
      <c r="A1" s="5" t="str">
        <f>'[1]Bilans - AKTYWA'!A1</f>
        <v>SPZOZ   Wieluń</v>
      </c>
      <c r="B1" s="2"/>
    </row>
    <row r="2" spans="1:2" ht="15">
      <c r="A2" s="5" t="str">
        <f>'[1]Bilans - AKTYWA'!A2</f>
        <v>Sprawozdanie finansowe za rok 2011</v>
      </c>
      <c r="B2" s="2"/>
    </row>
    <row r="3" spans="1:5" ht="18" customHeight="1">
      <c r="A3" s="5"/>
      <c r="B3" s="2"/>
      <c r="E3" s="49"/>
    </row>
    <row r="4" spans="1:5" ht="18">
      <c r="A4" s="50" t="s">
        <v>57</v>
      </c>
      <c r="B4" s="51"/>
      <c r="C4" s="52"/>
      <c r="D4" s="51"/>
      <c r="E4" s="51"/>
    </row>
    <row r="5" ht="18" customHeight="1" thickBot="1"/>
    <row r="6" spans="1:6" s="54" customFormat="1" ht="25.5">
      <c r="A6" s="7" t="s">
        <v>3</v>
      </c>
      <c r="B6" s="8" t="s">
        <v>4</v>
      </c>
      <c r="C6" s="8" t="s">
        <v>5</v>
      </c>
      <c r="D6" s="9" t="s">
        <v>6</v>
      </c>
      <c r="E6" s="9" t="s">
        <v>58</v>
      </c>
      <c r="F6" s="53"/>
    </row>
    <row r="7" spans="1:6" ht="21.75" customHeight="1">
      <c r="A7" s="11" t="s">
        <v>59</v>
      </c>
      <c r="B7" s="12" t="s">
        <v>60</v>
      </c>
      <c r="C7" s="55"/>
      <c r="D7" s="14">
        <f>D8+D9+D10</f>
        <v>-21245595.600000005</v>
      </c>
      <c r="E7" s="14">
        <f>E8+E9+E10</f>
        <v>-21473442.880000003</v>
      </c>
      <c r="F7" s="56"/>
    </row>
    <row r="8" spans="1:6" ht="12.75">
      <c r="A8" s="11" t="s">
        <v>11</v>
      </c>
      <c r="B8" s="12" t="s">
        <v>61</v>
      </c>
      <c r="C8" s="55" t="s">
        <v>62</v>
      </c>
      <c r="D8" s="14">
        <f>'[1]Bilans - PASYWA'!D8</f>
        <v>15042759.11</v>
      </c>
      <c r="E8" s="14">
        <f>'[1]Bilans - PASYWA'!E8</f>
        <v>14160225.82</v>
      </c>
      <c r="F8" s="56"/>
    </row>
    <row r="9" spans="1:5" ht="12.75">
      <c r="A9" s="11" t="s">
        <v>63</v>
      </c>
      <c r="B9" s="15" t="s">
        <v>64</v>
      </c>
      <c r="C9" s="55"/>
      <c r="D9" s="14">
        <f>'[1]Bilans - PASYWA'!D14</f>
        <v>-35633668.7</v>
      </c>
      <c r="E9" s="14">
        <f>'[1]Bilans - PASYWA'!E14</f>
        <v>-35639228.88</v>
      </c>
    </row>
    <row r="10" spans="1:5" ht="12.75">
      <c r="A10" s="11" t="s">
        <v>65</v>
      </c>
      <c r="B10" s="15" t="s">
        <v>66</v>
      </c>
      <c r="C10" s="55" t="s">
        <v>67</v>
      </c>
      <c r="D10" s="14">
        <f>'[1]Bilans - PASYWA'!D15</f>
        <v>-654686.01</v>
      </c>
      <c r="E10" s="14">
        <f>'[1]Bilans - PASYWA'!E15</f>
        <v>5560.18</v>
      </c>
    </row>
    <row r="11" spans="1:6" ht="21.75" customHeight="1">
      <c r="A11" s="11" t="s">
        <v>68</v>
      </c>
      <c r="B11" s="15" t="s">
        <v>69</v>
      </c>
      <c r="C11" s="55" t="s">
        <v>70</v>
      </c>
      <c r="D11" s="14">
        <f>D12+D19+D23+D32</f>
        <v>44264867.17</v>
      </c>
      <c r="E11" s="14">
        <f>E12+E19+E23+E32</f>
        <v>33105967.880000003</v>
      </c>
      <c r="F11" s="56"/>
    </row>
    <row r="12" spans="1:6" ht="12.75">
      <c r="A12" s="11" t="s">
        <v>11</v>
      </c>
      <c r="B12" s="15" t="s">
        <v>71</v>
      </c>
      <c r="C12" s="55"/>
      <c r="D12" s="14">
        <f>D13-D16</f>
        <v>2678349.23</v>
      </c>
      <c r="E12" s="14">
        <f>E13-E16</f>
        <v>2326803</v>
      </c>
      <c r="F12" s="56"/>
    </row>
    <row r="13" spans="1:5" ht="25.5">
      <c r="A13" s="16" t="s">
        <v>28</v>
      </c>
      <c r="B13" s="30" t="s">
        <v>72</v>
      </c>
      <c r="C13" s="57" t="s">
        <v>73</v>
      </c>
      <c r="D13" s="19">
        <f>SUM(D14:D15)</f>
        <v>2678349.23</v>
      </c>
      <c r="E13" s="19">
        <f>SUM(E14:E15)</f>
        <v>2326803</v>
      </c>
    </row>
    <row r="14" spans="1:6" ht="12.75">
      <c r="A14" s="16"/>
      <c r="B14" s="58" t="s">
        <v>74</v>
      </c>
      <c r="C14" s="57"/>
      <c r="D14" s="19">
        <f>'[1]Bilans - PASYWA'!D21</f>
        <v>2000230.75</v>
      </c>
      <c r="E14" s="19">
        <f>'[1]Bilans - PASYWA'!E21</f>
        <v>1915930.82</v>
      </c>
      <c r="F14" s="56"/>
    </row>
    <row r="15" spans="1:5" ht="12.75">
      <c r="A15" s="16"/>
      <c r="B15" s="58" t="s">
        <v>75</v>
      </c>
      <c r="C15" s="57"/>
      <c r="D15" s="19">
        <f>'[1]Bilans - PASYWA'!D22</f>
        <v>678118.48</v>
      </c>
      <c r="E15" s="19">
        <f>'[1]Bilans - PASYWA'!E22</f>
        <v>410872.18</v>
      </c>
    </row>
    <row r="16" spans="1:5" ht="12.75">
      <c r="A16" s="16" t="s">
        <v>14</v>
      </c>
      <c r="B16" s="30" t="s">
        <v>76</v>
      </c>
      <c r="C16" s="57" t="s">
        <v>73</v>
      </c>
      <c r="D16" s="19">
        <f>SUM(D17:D18)</f>
        <v>0</v>
      </c>
      <c r="E16" s="19">
        <f>SUM(E17:E18)</f>
        <v>0</v>
      </c>
    </row>
    <row r="17" spans="1:5" ht="12.75">
      <c r="A17" s="16"/>
      <c r="B17" s="58" t="s">
        <v>77</v>
      </c>
      <c r="C17" s="57"/>
      <c r="D17" s="19">
        <f>'[1]Bilans - PASYWA'!D24</f>
        <v>0</v>
      </c>
      <c r="E17" s="19">
        <v>0</v>
      </c>
    </row>
    <row r="18" spans="1:5" ht="12.75">
      <c r="A18" s="16"/>
      <c r="B18" s="58" t="s">
        <v>78</v>
      </c>
      <c r="C18" s="57"/>
      <c r="D18" s="19">
        <f>'[1]Bilans - PASYWA'!D25</f>
        <v>0</v>
      </c>
      <c r="E18" s="19">
        <v>0</v>
      </c>
    </row>
    <row r="19" spans="1:5" ht="12.75">
      <c r="A19" s="11" t="s">
        <v>16</v>
      </c>
      <c r="B19" s="15" t="s">
        <v>79</v>
      </c>
      <c r="C19" s="55" t="s">
        <v>80</v>
      </c>
      <c r="D19" s="14">
        <f>D20</f>
        <v>19158204.14</v>
      </c>
      <c r="E19" s="14">
        <f>E20</f>
        <v>19590232.45</v>
      </c>
    </row>
    <row r="20" spans="1:6" ht="12.75">
      <c r="A20" s="16" t="s">
        <v>28</v>
      </c>
      <c r="B20" s="30" t="s">
        <v>81</v>
      </c>
      <c r="C20" s="57" t="s">
        <v>80</v>
      </c>
      <c r="D20" s="19">
        <f>SUM(D21:D22)</f>
        <v>19158204.14</v>
      </c>
      <c r="E20" s="19">
        <f>SUM(E21:E22)</f>
        <v>19590232.45</v>
      </c>
      <c r="F20" s="56"/>
    </row>
    <row r="21" spans="1:5" ht="12.75">
      <c r="A21" s="16"/>
      <c r="B21" s="17" t="s">
        <v>82</v>
      </c>
      <c r="C21" s="57"/>
      <c r="D21" s="19">
        <f>'[1]Bilans - PASYWA'!D29</f>
        <v>18935473.27</v>
      </c>
      <c r="E21" s="19">
        <f>'[1]Bilans - PASYWA'!E29</f>
        <v>18683845.95</v>
      </c>
    </row>
    <row r="22" spans="1:6" ht="12.75">
      <c r="A22" s="16"/>
      <c r="B22" s="17" t="s">
        <v>83</v>
      </c>
      <c r="C22" s="57"/>
      <c r="D22" s="19">
        <f>'[1]Bilans - PASYWA'!D32</f>
        <v>222730.87</v>
      </c>
      <c r="E22" s="19">
        <f>'[1]Bilans - PASYWA'!E32</f>
        <v>906386.5</v>
      </c>
      <c r="F22" s="56"/>
    </row>
    <row r="23" spans="1:6" ht="12.75">
      <c r="A23" s="11" t="s">
        <v>45</v>
      </c>
      <c r="B23" s="15" t="s">
        <v>84</v>
      </c>
      <c r="C23" s="57"/>
      <c r="D23" s="14">
        <f>D24+D31</f>
        <v>11280998.27</v>
      </c>
      <c r="E23" s="14">
        <f>E24+E31</f>
        <v>9815099.83</v>
      </c>
      <c r="F23" s="56"/>
    </row>
    <row r="24" spans="1:5" ht="12.75">
      <c r="A24" s="16" t="s">
        <v>28</v>
      </c>
      <c r="B24" s="30" t="s">
        <v>81</v>
      </c>
      <c r="C24" s="57"/>
      <c r="D24" s="19">
        <f>D25+D26+D28+D29+D30</f>
        <v>10080023.559999999</v>
      </c>
      <c r="E24" s="19">
        <f>E25+E26+E28+E29+E30</f>
        <v>8452076.5</v>
      </c>
    </row>
    <row r="25" spans="1:5" ht="12.75">
      <c r="A25" s="16"/>
      <c r="B25" s="33" t="s">
        <v>82</v>
      </c>
      <c r="C25" s="57"/>
      <c r="D25" s="19">
        <f>'[1]Bilans - PASYWA'!D40</f>
        <v>2535723.68</v>
      </c>
      <c r="E25" s="19">
        <f>'[1]Bilans - PASYWA'!E40</f>
        <v>1959184.18</v>
      </c>
    </row>
    <row r="26" spans="1:6" ht="25.5">
      <c r="A26" s="16"/>
      <c r="B26" s="33" t="s">
        <v>85</v>
      </c>
      <c r="C26" s="57"/>
      <c r="D26" s="19">
        <f>SUM(D27:D27)</f>
        <v>5832919.84</v>
      </c>
      <c r="E26" s="19">
        <f>SUM(E27:E27)</f>
        <v>4727899.51</v>
      </c>
      <c r="F26" s="56"/>
    </row>
    <row r="27" spans="1:6" ht="12.75">
      <c r="A27" s="16"/>
      <c r="B27" s="33" t="s">
        <v>42</v>
      </c>
      <c r="C27" s="57" t="s">
        <v>86</v>
      </c>
      <c r="D27" s="19">
        <f>'[1]Bilans - PASYWA'!D43</f>
        <v>5832919.84</v>
      </c>
      <c r="E27" s="19">
        <f>'[1]Bilans - PASYWA'!E44</f>
        <v>4727899.51</v>
      </c>
      <c r="F27" s="56"/>
    </row>
    <row r="28" spans="1:5" ht="25.5">
      <c r="A28" s="16"/>
      <c r="B28" s="58" t="s">
        <v>87</v>
      </c>
      <c r="C28" s="57"/>
      <c r="D28" s="19">
        <f>'[1]Bilans - PASYWA'!D48</f>
        <v>1218017.26</v>
      </c>
      <c r="E28" s="19">
        <f>'[1]Bilans - PASYWA'!E48</f>
        <v>1279240.7</v>
      </c>
    </row>
    <row r="29" spans="1:5" ht="12.75">
      <c r="A29" s="16"/>
      <c r="B29" s="33" t="s">
        <v>88</v>
      </c>
      <c r="C29" s="57"/>
      <c r="D29" s="19">
        <f>'[1]Bilans - PASYWA'!D49</f>
        <v>299555.75</v>
      </c>
      <c r="E29" s="19">
        <f>'[1]Bilans - PASYWA'!E49</f>
        <v>287503.59</v>
      </c>
    </row>
    <row r="30" spans="1:5" ht="12.75">
      <c r="A30" s="16"/>
      <c r="B30" s="33" t="s">
        <v>89</v>
      </c>
      <c r="C30" s="57"/>
      <c r="D30" s="19">
        <f>'[1]Bilans - PASYWA'!D50</f>
        <v>193807.03</v>
      </c>
      <c r="E30" s="19">
        <f>'[1]Bilans - PASYWA'!E50</f>
        <v>198248.52000000002</v>
      </c>
    </row>
    <row r="31" spans="1:5" ht="12.75">
      <c r="A31" s="16" t="s">
        <v>14</v>
      </c>
      <c r="B31" s="30" t="s">
        <v>90</v>
      </c>
      <c r="C31" s="57"/>
      <c r="D31" s="19">
        <f>'[1]Bilans - PASYWA'!D51</f>
        <v>1200974.71</v>
      </c>
      <c r="E31" s="19">
        <f>'[1]Bilans - PASYWA'!E51</f>
        <v>1363023.33</v>
      </c>
    </row>
    <row r="32" spans="1:5" ht="12.75">
      <c r="A32" s="11" t="s">
        <v>53</v>
      </c>
      <c r="B32" s="15" t="s">
        <v>91</v>
      </c>
      <c r="C32" s="55">
        <v>22</v>
      </c>
      <c r="D32" s="14">
        <f>D33</f>
        <v>11147315.53</v>
      </c>
      <c r="E32" s="14">
        <f>E33</f>
        <v>1373832.6</v>
      </c>
    </row>
    <row r="33" spans="1:5" ht="12.75">
      <c r="A33" s="16" t="s">
        <v>28</v>
      </c>
      <c r="B33" s="30" t="s">
        <v>92</v>
      </c>
      <c r="C33" s="59"/>
      <c r="D33" s="19">
        <f>SUM(D34:D35)</f>
        <v>11147315.53</v>
      </c>
      <c r="E33" s="19">
        <f>SUM(E34:E35)</f>
        <v>1373832.6</v>
      </c>
    </row>
    <row r="34" spans="1:5" ht="12.75">
      <c r="A34" s="16"/>
      <c r="B34" s="33" t="s">
        <v>77</v>
      </c>
      <c r="C34" s="59"/>
      <c r="D34" s="19">
        <f>'[1]Bilans - PASYWA'!D55</f>
        <v>9943932.77</v>
      </c>
      <c r="E34" s="19">
        <f>'[1]Bilans - PASYWA'!E55</f>
        <v>0</v>
      </c>
    </row>
    <row r="35" spans="1:5" ht="12.75">
      <c r="A35" s="16"/>
      <c r="B35" s="33" t="s">
        <v>78</v>
      </c>
      <c r="C35" s="59"/>
      <c r="D35" s="19">
        <f>'[1]Bilans - PASYWA'!D56</f>
        <v>1203382.76</v>
      </c>
      <c r="E35" s="19">
        <f>'[1]Bilans - PASYWA'!E56</f>
        <v>1373832.6</v>
      </c>
    </row>
    <row r="36" spans="1:5" ht="21.75" customHeight="1" thickBot="1">
      <c r="A36" s="60" t="s">
        <v>93</v>
      </c>
      <c r="B36" s="61"/>
      <c r="C36" s="62"/>
      <c r="D36" s="63">
        <f>D7+D11</f>
        <v>23019271.569999997</v>
      </c>
      <c r="E36" s="63">
        <f>E7+E11</f>
        <v>11632525</v>
      </c>
    </row>
    <row r="38" ht="12.75">
      <c r="B38" s="4" t="s">
        <v>56</v>
      </c>
    </row>
    <row r="39" spans="2:5" ht="12.75">
      <c r="B39" s="64" t="s">
        <v>94</v>
      </c>
      <c r="C39" s="59"/>
      <c r="D39" s="31">
        <v>2011</v>
      </c>
      <c r="E39" s="31">
        <v>2010</v>
      </c>
    </row>
    <row r="40" spans="2:5" ht="12.75">
      <c r="B40" s="65" t="s">
        <v>95</v>
      </c>
      <c r="C40" s="59"/>
      <c r="D40" s="66">
        <f>'[1]Bilans - AKTYWA'!D81</f>
        <v>23019271.57</v>
      </c>
      <c r="E40" s="66">
        <f>'[1]Bilans - AKTYWA'!E81</f>
        <v>11632525</v>
      </c>
    </row>
    <row r="41" spans="2:5" ht="12.75">
      <c r="B41" s="65" t="s">
        <v>96</v>
      </c>
      <c r="C41" s="59"/>
      <c r="D41" s="64">
        <f>D36</f>
        <v>23019271.569999997</v>
      </c>
      <c r="E41" s="64">
        <f>E36</f>
        <v>11632525</v>
      </c>
    </row>
    <row r="42" spans="2:5" ht="12.75">
      <c r="B42" s="67" t="s">
        <v>97</v>
      </c>
      <c r="C42" s="68"/>
      <c r="D42" s="69">
        <f>D40-D41</f>
        <v>0</v>
      </c>
      <c r="E42" s="69">
        <f>E40-E41</f>
        <v>0</v>
      </c>
    </row>
    <row r="44" ht="12.75">
      <c r="D44" s="41"/>
    </row>
    <row r="45" ht="12.75">
      <c r="D45" s="41"/>
    </row>
    <row r="46" ht="12.75">
      <c r="D46" s="41"/>
    </row>
    <row r="47" ht="12.75">
      <c r="D47" s="41"/>
    </row>
    <row r="48" ht="12.75">
      <c r="D48" s="41"/>
    </row>
    <row r="49" ht="12.75">
      <c r="D49" s="41"/>
    </row>
    <row r="50" ht="12.75">
      <c r="D50" s="41"/>
    </row>
    <row r="51" ht="12.75">
      <c r="D51" s="41"/>
    </row>
    <row r="52" ht="12.75">
      <c r="D52" s="41"/>
    </row>
    <row r="53" ht="12.75">
      <c r="D53" s="41"/>
    </row>
    <row r="54" ht="12.75">
      <c r="D54" s="41"/>
    </row>
    <row r="55" ht="12.75">
      <c r="D55" s="41"/>
    </row>
    <row r="56" ht="12.75">
      <c r="D56" s="42"/>
    </row>
    <row r="57" ht="12.75">
      <c r="D57" s="42"/>
    </row>
    <row r="58" ht="12.75">
      <c r="D58" s="42"/>
    </row>
    <row r="59" ht="12.75">
      <c r="D59" s="42"/>
    </row>
    <row r="60" ht="12.75">
      <c r="D60" s="42"/>
    </row>
    <row r="61" ht="12.75">
      <c r="D61" s="42"/>
    </row>
    <row r="62" ht="12.75">
      <c r="D62" s="42"/>
    </row>
    <row r="63" ht="12.75">
      <c r="D63" s="41"/>
    </row>
    <row r="64" ht="12.75">
      <c r="D64" s="42"/>
    </row>
    <row r="65" ht="12.75">
      <c r="D65" s="42"/>
    </row>
    <row r="66" ht="12.75">
      <c r="D66" s="42"/>
    </row>
    <row r="67" ht="12.75">
      <c r="D67" s="42"/>
    </row>
    <row r="68" ht="12.75">
      <c r="D68" s="42"/>
    </row>
    <row r="69" ht="12.75">
      <c r="D69" s="42"/>
    </row>
    <row r="70" ht="12.75">
      <c r="D70" s="41"/>
    </row>
    <row r="71" ht="12.75">
      <c r="D71" s="42"/>
    </row>
    <row r="72" ht="12.75">
      <c r="D72" s="42"/>
    </row>
    <row r="73" ht="12.75">
      <c r="D73" s="42"/>
    </row>
    <row r="74" ht="12.75">
      <c r="D74" s="42"/>
    </row>
    <row r="75" ht="12.75">
      <c r="D75" s="42"/>
    </row>
    <row r="76" ht="12.75">
      <c r="D76" s="42"/>
    </row>
    <row r="77" ht="12.75">
      <c r="D77" s="42"/>
    </row>
    <row r="78" ht="12.75">
      <c r="D78" s="42"/>
    </row>
    <row r="79" ht="12.75">
      <c r="D79" s="42"/>
    </row>
    <row r="80" ht="12.75">
      <c r="D80" s="42"/>
    </row>
    <row r="81" ht="12.75">
      <c r="D81" s="42"/>
    </row>
    <row r="82" ht="12.75">
      <c r="D82" s="42"/>
    </row>
    <row r="83" ht="12.75">
      <c r="D83" s="42"/>
    </row>
    <row r="84" ht="12.75">
      <c r="D84" s="42"/>
    </row>
    <row r="85" ht="12.75">
      <c r="D85" s="42"/>
    </row>
    <row r="86" ht="12.75">
      <c r="D86" s="42"/>
    </row>
    <row r="87" ht="12.75">
      <c r="D87" s="42"/>
    </row>
    <row r="88" ht="12.75">
      <c r="D88" s="42"/>
    </row>
    <row r="89" ht="12.75">
      <c r="D89" s="41"/>
    </row>
    <row r="90" ht="12.75">
      <c r="D90" s="42"/>
    </row>
    <row r="91" ht="12.75">
      <c r="D91" s="42"/>
    </row>
    <row r="92" ht="12.75">
      <c r="D92" s="42"/>
    </row>
    <row r="93" ht="12.75">
      <c r="D93" s="42"/>
    </row>
    <row r="94" ht="12.75">
      <c r="D94" s="4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E24" sqref="E24"/>
    </sheetView>
  </sheetViews>
  <sheetFormatPr defaultColWidth="9.140625" defaultRowHeight="12.75"/>
  <cols>
    <col min="1" max="1" width="5.7109375" style="74" customWidth="1"/>
    <col min="2" max="2" width="40.57421875" style="4" customWidth="1"/>
    <col min="3" max="3" width="7.8515625" style="71" customWidth="1"/>
    <col min="4" max="4" width="21.421875" style="4" customWidth="1"/>
    <col min="5" max="5" width="22.7109375" style="4" customWidth="1"/>
    <col min="6" max="6" width="17.28125" style="4" customWidth="1"/>
    <col min="7" max="16384" width="8.28125" style="4" customWidth="1"/>
  </cols>
  <sheetData>
    <row r="1" spans="1:2" ht="15">
      <c r="A1" s="5" t="str">
        <f>'[1]Bilans - AKTYWA'!A1</f>
        <v>SPZOZ   Wieluń</v>
      </c>
      <c r="B1" s="70"/>
    </row>
    <row r="2" spans="1:2" ht="15">
      <c r="A2" s="5" t="str">
        <f>'[1]Bilans - AKTYWA'!A2</f>
        <v>Sprawozdanie finansowe za rok 2011</v>
      </c>
      <c r="B2" s="70"/>
    </row>
    <row r="3" spans="1:5" ht="18">
      <c r="A3" s="5"/>
      <c r="B3" s="70"/>
      <c r="E3" s="6"/>
    </row>
    <row r="4" spans="1:5" ht="18">
      <c r="A4" s="72" t="s">
        <v>98</v>
      </c>
      <c r="B4" s="73"/>
      <c r="C4" s="51"/>
      <c r="D4" s="51"/>
      <c r="E4" s="51"/>
    </row>
    <row r="5" ht="13.5" thickBot="1">
      <c r="B5" s="70"/>
    </row>
    <row r="6" spans="1:5" ht="12.75">
      <c r="A6" s="113" t="s">
        <v>3</v>
      </c>
      <c r="B6" s="115" t="s">
        <v>4</v>
      </c>
      <c r="C6" s="115" t="s">
        <v>5</v>
      </c>
      <c r="D6" s="75" t="s">
        <v>99</v>
      </c>
      <c r="E6" s="76"/>
    </row>
    <row r="7" spans="1:5" ht="12.75">
      <c r="A7" s="114"/>
      <c r="B7" s="116"/>
      <c r="C7" s="116"/>
      <c r="D7" s="77" t="s">
        <v>100</v>
      </c>
      <c r="E7" s="77" t="s">
        <v>101</v>
      </c>
    </row>
    <row r="8" spans="1:5" ht="25.5">
      <c r="A8" s="11" t="s">
        <v>8</v>
      </c>
      <c r="B8" s="15" t="s">
        <v>102</v>
      </c>
      <c r="C8" s="55" t="s">
        <v>103</v>
      </c>
      <c r="D8" s="14">
        <f>SUM(D9:D13)</f>
        <v>41438504.29000001</v>
      </c>
      <c r="E8" s="14">
        <f>SUM(E9:E13)</f>
        <v>40717158.949999996</v>
      </c>
    </row>
    <row r="9" spans="1:6" ht="12.75">
      <c r="A9" s="16" t="s">
        <v>11</v>
      </c>
      <c r="B9" s="30" t="s">
        <v>104</v>
      </c>
      <c r="C9" s="55"/>
      <c r="D9" s="19">
        <f>'[1]Rachunek zysków i strat'!D10</f>
        <v>41307594.81</v>
      </c>
      <c r="E9" s="19">
        <f>'[1]Rachunek zysków i strat'!E10</f>
        <v>40673028.73</v>
      </c>
      <c r="F9" s="56"/>
    </row>
    <row r="10" spans="1:6" ht="27" customHeight="1">
      <c r="A10" s="16" t="s">
        <v>16</v>
      </c>
      <c r="B10" s="17" t="s">
        <v>105</v>
      </c>
      <c r="C10" s="55"/>
      <c r="D10" s="19">
        <f>'[1]Rachunek zysków i strat'!D11</f>
        <v>-3679.19</v>
      </c>
      <c r="E10" s="19">
        <f>'[1]Rachunek zysków i strat'!E11</f>
        <v>-4480.41</v>
      </c>
      <c r="F10" s="56"/>
    </row>
    <row r="11" spans="1:5" ht="25.5">
      <c r="A11" s="16" t="s">
        <v>53</v>
      </c>
      <c r="B11" s="30" t="s">
        <v>106</v>
      </c>
      <c r="C11" s="55"/>
      <c r="D11" s="19">
        <f>'[1]Rachunek zysków i strat'!D13</f>
        <v>9209.62</v>
      </c>
      <c r="E11" s="19">
        <f>'[1]Rachunek zysków i strat'!E13</f>
        <v>4435.47</v>
      </c>
    </row>
    <row r="12" spans="1:5" ht="25.5">
      <c r="A12" s="29" t="s">
        <v>107</v>
      </c>
      <c r="B12" s="17" t="s">
        <v>108</v>
      </c>
      <c r="C12" s="55"/>
      <c r="D12" s="19">
        <f>'[1]Rachunek zysków i strat'!D14</f>
        <v>10037.45</v>
      </c>
      <c r="E12" s="19">
        <f>'[1]Rachunek zysków i strat'!E14</f>
        <v>44175.16</v>
      </c>
    </row>
    <row r="13" spans="1:5" ht="12.75">
      <c r="A13" s="29" t="s">
        <v>107</v>
      </c>
      <c r="B13" s="17" t="s">
        <v>109</v>
      </c>
      <c r="C13" s="55"/>
      <c r="D13" s="19">
        <v>115341.6</v>
      </c>
      <c r="E13" s="19">
        <v>0</v>
      </c>
    </row>
    <row r="14" spans="1:6" ht="12.75">
      <c r="A14" s="11" t="s">
        <v>31</v>
      </c>
      <c r="B14" s="15" t="s">
        <v>110</v>
      </c>
      <c r="C14" s="55" t="s">
        <v>111</v>
      </c>
      <c r="D14" s="14">
        <f>D15+D16+D17+D18+D19+D20+D21+D22</f>
        <v>42104102.77</v>
      </c>
      <c r="E14" s="14">
        <f>E15+E16+E17+E18+E19+E20+E21+E22</f>
        <v>40811654.199999996</v>
      </c>
      <c r="F14" s="56"/>
    </row>
    <row r="15" spans="1:6" ht="12.75">
      <c r="A15" s="16" t="s">
        <v>11</v>
      </c>
      <c r="B15" s="30" t="s">
        <v>112</v>
      </c>
      <c r="C15" s="55"/>
      <c r="D15" s="19">
        <f>'[1]Rachunek zysków i strat'!D17</f>
        <v>1142588.06</v>
      </c>
      <c r="E15" s="19">
        <f>'[1]Rachunek zysków i strat'!E17</f>
        <v>1083201.89</v>
      </c>
      <c r="F15" s="56"/>
    </row>
    <row r="16" spans="1:5" ht="12.75">
      <c r="A16" s="16" t="s">
        <v>16</v>
      </c>
      <c r="B16" s="30" t="s">
        <v>113</v>
      </c>
      <c r="C16" s="55"/>
      <c r="D16" s="19">
        <f>'[1]Rachunek zysków i strat'!D18</f>
        <v>6034780.57</v>
      </c>
      <c r="E16" s="19">
        <f>'[1]Rachunek zysków i strat'!E18</f>
        <v>5934126.2</v>
      </c>
    </row>
    <row r="17" spans="1:5" ht="12.75">
      <c r="A17" s="16" t="s">
        <v>45</v>
      </c>
      <c r="B17" s="30" t="s">
        <v>114</v>
      </c>
      <c r="C17" s="55"/>
      <c r="D17" s="19">
        <f>'[1]Rachunek zysków i strat'!D19</f>
        <v>8774563.49</v>
      </c>
      <c r="E17" s="19">
        <f>'[1]Rachunek zysków i strat'!E19</f>
        <v>7974546.9399999995</v>
      </c>
    </row>
    <row r="18" spans="1:5" ht="12.75">
      <c r="A18" s="16" t="s">
        <v>53</v>
      </c>
      <c r="B18" s="30" t="s">
        <v>115</v>
      </c>
      <c r="C18" s="55"/>
      <c r="D18" s="19">
        <f>'[1]Rachunek zysków i strat'!D20</f>
        <v>362916</v>
      </c>
      <c r="E18" s="19">
        <f>'[1]Rachunek zysków i strat'!E20</f>
        <v>373118.35000000003</v>
      </c>
    </row>
    <row r="19" spans="1:6" ht="12.75">
      <c r="A19" s="16" t="s">
        <v>107</v>
      </c>
      <c r="B19" s="30" t="s">
        <v>116</v>
      </c>
      <c r="C19" s="55"/>
      <c r="D19" s="19">
        <f>'[1]Rachunek zysków i strat'!D22</f>
        <v>21615043.36</v>
      </c>
      <c r="E19" s="19">
        <f>'[1]Rachunek zysków i strat'!E22</f>
        <v>21381366.87</v>
      </c>
      <c r="F19" s="56"/>
    </row>
    <row r="20" spans="1:5" ht="12.75">
      <c r="A20" s="16" t="s">
        <v>117</v>
      </c>
      <c r="B20" s="30" t="s">
        <v>118</v>
      </c>
      <c r="C20" s="55"/>
      <c r="D20" s="19">
        <f>'[1]Rachunek zysków i strat'!D23</f>
        <v>3663704.33</v>
      </c>
      <c r="E20" s="19">
        <f>'[1]Rachunek zysków i strat'!E23</f>
        <v>3593022.5100000002</v>
      </c>
    </row>
    <row r="21" spans="1:6" ht="12.75">
      <c r="A21" s="16" t="s">
        <v>63</v>
      </c>
      <c r="B21" s="30" t="s">
        <v>119</v>
      </c>
      <c r="C21" s="55"/>
      <c r="D21" s="19">
        <f>'[1]Rachunek zysków i strat'!D24</f>
        <v>510506.96</v>
      </c>
      <c r="E21" s="19">
        <f>'[1]Rachunek zysków i strat'!E24</f>
        <v>472271.44</v>
      </c>
      <c r="F21" s="56"/>
    </row>
    <row r="22" spans="1:6" ht="12.75">
      <c r="A22" s="16" t="s">
        <v>65</v>
      </c>
      <c r="B22" s="30" t="s">
        <v>120</v>
      </c>
      <c r="C22" s="55">
        <v>37</v>
      </c>
      <c r="D22" s="19">
        <f>'[1]Rachunek zysków i strat'!D25</f>
        <v>0</v>
      </c>
      <c r="E22" s="19">
        <f>'[1]Rachunek zysków i strat'!E25</f>
        <v>0</v>
      </c>
      <c r="F22" s="56"/>
    </row>
    <row r="23" spans="1:5" ht="12.75">
      <c r="A23" s="11" t="s">
        <v>121</v>
      </c>
      <c r="B23" s="15" t="s">
        <v>122</v>
      </c>
      <c r="C23" s="55"/>
      <c r="D23" s="14">
        <f>D8-D14</f>
        <v>-665598.4799999967</v>
      </c>
      <c r="E23" s="14">
        <f>E8-E14</f>
        <v>-94495.25</v>
      </c>
    </row>
    <row r="24" spans="1:5" ht="12.75">
      <c r="A24" s="11" t="s">
        <v>123</v>
      </c>
      <c r="B24" s="15" t="s">
        <v>124</v>
      </c>
      <c r="C24" s="55" t="s">
        <v>125</v>
      </c>
      <c r="D24" s="14">
        <f>SUM(D25:D27)</f>
        <v>1254573.23</v>
      </c>
      <c r="E24" s="14">
        <f>SUM(E25:E27)</f>
        <v>2169819.9800000004</v>
      </c>
    </row>
    <row r="25" spans="1:6" ht="25.5">
      <c r="A25" s="16" t="s">
        <v>11</v>
      </c>
      <c r="B25" s="30" t="s">
        <v>126</v>
      </c>
      <c r="C25" s="55"/>
      <c r="D25" s="19">
        <f>'[1]Rachunek zysków i strat'!D28</f>
        <v>5009</v>
      </c>
      <c r="E25" s="19">
        <f>'[1]Rachunek zysków i strat'!E28</f>
        <v>1500</v>
      </c>
      <c r="F25" s="56"/>
    </row>
    <row r="26" spans="1:6" ht="12.75">
      <c r="A26" s="16" t="s">
        <v>16</v>
      </c>
      <c r="B26" s="30" t="s">
        <v>127</v>
      </c>
      <c r="C26" s="55"/>
      <c r="D26" s="19">
        <f>'[1]Rachunek zysków i strat'!D29</f>
        <v>0</v>
      </c>
      <c r="E26" s="19">
        <f>'[1]Rachunek zysków i strat'!E29</f>
        <v>0</v>
      </c>
      <c r="F26" s="56"/>
    </row>
    <row r="27" spans="1:6" ht="12.75">
      <c r="A27" s="16" t="s">
        <v>45</v>
      </c>
      <c r="B27" s="30" t="s">
        <v>128</v>
      </c>
      <c r="C27" s="55"/>
      <c r="D27" s="19">
        <f>'[1]Rachunek zysków i strat'!D30</f>
        <v>1249564.23</v>
      </c>
      <c r="E27" s="19">
        <f>'[1]Rachunek zysków i strat'!E30</f>
        <v>2168319.9800000004</v>
      </c>
      <c r="F27" s="56"/>
    </row>
    <row r="28" spans="1:6" ht="12.75">
      <c r="A28" s="11" t="s">
        <v>129</v>
      </c>
      <c r="B28" s="15" t="s">
        <v>130</v>
      </c>
      <c r="C28" s="55" t="s">
        <v>131</v>
      </c>
      <c r="D28" s="14">
        <f>SUM(D29:D31)</f>
        <v>1008784.6000000001</v>
      </c>
      <c r="E28" s="14">
        <f>SUM(E29:E31)</f>
        <v>676217.1100000001</v>
      </c>
      <c r="F28" s="56"/>
    </row>
    <row r="29" spans="1:6" ht="25.5">
      <c r="A29" s="16" t="s">
        <v>11</v>
      </c>
      <c r="B29" s="30" t="s">
        <v>132</v>
      </c>
      <c r="C29" s="55"/>
      <c r="D29" s="19">
        <f>'[1]Rachunek zysków i strat'!D32</f>
        <v>27395.25</v>
      </c>
      <c r="E29" s="19">
        <f>'[1]Rachunek zysków i strat'!E32</f>
        <v>0</v>
      </c>
      <c r="F29" s="56"/>
    </row>
    <row r="30" spans="1:6" ht="12.75">
      <c r="A30" s="16" t="s">
        <v>16</v>
      </c>
      <c r="B30" s="30" t="s">
        <v>133</v>
      </c>
      <c r="C30" s="55"/>
      <c r="D30" s="19">
        <f>'[1]Rachunek zysków i strat'!D33</f>
        <v>39839.56</v>
      </c>
      <c r="E30" s="19">
        <f>'[1]Rachunek zysków i strat'!E33</f>
        <v>62668.44</v>
      </c>
      <c r="F30" s="56"/>
    </row>
    <row r="31" spans="1:6" ht="12.75">
      <c r="A31" s="16" t="s">
        <v>45</v>
      </c>
      <c r="B31" s="30" t="s">
        <v>134</v>
      </c>
      <c r="C31" s="55"/>
      <c r="D31" s="19">
        <f>'[1]Rachunek zysków i strat'!D34</f>
        <v>941549.79</v>
      </c>
      <c r="E31" s="19">
        <f>'[1]Rachunek zysków i strat'!E34</f>
        <v>613548.67</v>
      </c>
      <c r="F31" s="56"/>
    </row>
    <row r="32" spans="1:6" ht="12.75">
      <c r="A32" s="11" t="s">
        <v>135</v>
      </c>
      <c r="B32" s="15" t="s">
        <v>136</v>
      </c>
      <c r="C32" s="55"/>
      <c r="D32" s="14">
        <f>D23+D24-D28</f>
        <v>-419809.84999999683</v>
      </c>
      <c r="E32" s="14">
        <f>E23+E24-E28</f>
        <v>1399107.6200000003</v>
      </c>
      <c r="F32" s="56"/>
    </row>
    <row r="33" spans="1:6" ht="12.75">
      <c r="A33" s="11" t="s">
        <v>137</v>
      </c>
      <c r="B33" s="15" t="s">
        <v>138</v>
      </c>
      <c r="C33" s="55" t="s">
        <v>139</v>
      </c>
      <c r="D33" s="14">
        <f>D34+D35</f>
        <v>156281.05</v>
      </c>
      <c r="E33" s="14">
        <f>E34+E35</f>
        <v>118067.78</v>
      </c>
      <c r="F33" s="56"/>
    </row>
    <row r="34" spans="1:5" ht="12.75">
      <c r="A34" s="16" t="s">
        <v>16</v>
      </c>
      <c r="B34" s="30" t="s">
        <v>140</v>
      </c>
      <c r="C34" s="55"/>
      <c r="D34" s="19">
        <f>'[1]Rachunek zysków i strat'!D39</f>
        <v>156281.05</v>
      </c>
      <c r="E34" s="19">
        <f>'[1]Rachunek zysków i strat'!E39</f>
        <v>117663.78</v>
      </c>
    </row>
    <row r="35" spans="1:5" ht="12.75">
      <c r="A35" s="16" t="s">
        <v>141</v>
      </c>
      <c r="B35" s="30" t="s">
        <v>142</v>
      </c>
      <c r="C35" s="55"/>
      <c r="D35" s="19">
        <f>'[1]Rachunek zysków i strat'!D43</f>
        <v>0</v>
      </c>
      <c r="E35" s="19">
        <f>'[1]Rachunek zysków i strat'!E43</f>
        <v>404</v>
      </c>
    </row>
    <row r="36" spans="1:5" ht="12.75">
      <c r="A36" s="11" t="s">
        <v>143</v>
      </c>
      <c r="B36" s="15" t="s">
        <v>144</v>
      </c>
      <c r="C36" s="55" t="s">
        <v>145</v>
      </c>
      <c r="D36" s="14">
        <f>D37+D38</f>
        <v>1764989.81</v>
      </c>
      <c r="E36" s="14">
        <f>E37+E38</f>
        <v>1511615.2199999997</v>
      </c>
    </row>
    <row r="37" spans="1:5" ht="12.75">
      <c r="A37" s="16" t="s">
        <v>11</v>
      </c>
      <c r="B37" s="30" t="s">
        <v>140</v>
      </c>
      <c r="C37" s="55"/>
      <c r="D37" s="19">
        <f>'[1]Rachunek zysków i strat'!D45</f>
        <v>1623375.5</v>
      </c>
      <c r="E37" s="19">
        <f>'[1]Rachunek zysków i strat'!E45</f>
        <v>1365847.9999999998</v>
      </c>
    </row>
    <row r="38" spans="1:5" ht="12.75">
      <c r="A38" s="16" t="s">
        <v>53</v>
      </c>
      <c r="B38" s="30" t="s">
        <v>142</v>
      </c>
      <c r="C38" s="55"/>
      <c r="D38" s="19">
        <f>'[1]Rachunek zysków i strat'!D49</f>
        <v>141614.31</v>
      </c>
      <c r="E38" s="19">
        <f>'[1]Rachunek zysków i strat'!E49</f>
        <v>145767.22</v>
      </c>
    </row>
    <row r="39" spans="1:5" ht="12.75">
      <c r="A39" s="11" t="s">
        <v>11</v>
      </c>
      <c r="B39" s="15" t="s">
        <v>146</v>
      </c>
      <c r="C39" s="55"/>
      <c r="D39" s="14">
        <f>D32+D33-D36</f>
        <v>-2028518.6099999968</v>
      </c>
      <c r="E39" s="14">
        <f>E32+E33-E36</f>
        <v>5560.180000000633</v>
      </c>
    </row>
    <row r="40" spans="1:5" ht="12.75">
      <c r="A40" s="11" t="s">
        <v>147</v>
      </c>
      <c r="B40" s="15" t="s">
        <v>148</v>
      </c>
      <c r="C40" s="55"/>
      <c r="D40" s="14">
        <f>D41-D42</f>
        <v>1373832.6</v>
      </c>
      <c r="E40" s="14">
        <f>E41-E42</f>
        <v>0</v>
      </c>
    </row>
    <row r="41" spans="1:5" ht="12.75">
      <c r="A41" s="16" t="s">
        <v>11</v>
      </c>
      <c r="B41" s="30" t="s">
        <v>149</v>
      </c>
      <c r="C41" s="78" t="s">
        <v>150</v>
      </c>
      <c r="D41" s="19">
        <f>'[1]Rachunek zysków i strat'!D52</f>
        <v>1373832.6</v>
      </c>
      <c r="E41" s="19">
        <f>'[1]Rachunek zysków i strat'!E52</f>
        <v>0</v>
      </c>
    </row>
    <row r="42" spans="1:5" ht="12.75">
      <c r="A42" s="16" t="s">
        <v>16</v>
      </c>
      <c r="B42" s="30" t="s">
        <v>151</v>
      </c>
      <c r="C42" s="78" t="s">
        <v>152</v>
      </c>
      <c r="D42" s="19">
        <f>'[1]Rachunek zysków i strat'!D53</f>
        <v>0</v>
      </c>
      <c r="E42" s="19">
        <f>'[1]Rachunek zysków i strat'!E53</f>
        <v>0</v>
      </c>
    </row>
    <row r="43" spans="1:5" ht="12.75">
      <c r="A43" s="11" t="s">
        <v>153</v>
      </c>
      <c r="B43" s="15" t="s">
        <v>154</v>
      </c>
      <c r="C43" s="55"/>
      <c r="D43" s="14">
        <f>D39+D40</f>
        <v>-654686.0099999967</v>
      </c>
      <c r="E43" s="14">
        <f>E39+E40</f>
        <v>5560.180000000633</v>
      </c>
    </row>
    <row r="44" spans="1:5" ht="12.75">
      <c r="A44" s="11" t="s">
        <v>155</v>
      </c>
      <c r="B44" s="15" t="s">
        <v>156</v>
      </c>
      <c r="C44" s="78" t="s">
        <v>157</v>
      </c>
      <c r="D44" s="19">
        <f>'[1]Rachunek zysków i strat'!D55</f>
        <v>0</v>
      </c>
      <c r="E44" s="19">
        <f>'[1]Rachunek zysków i strat'!E55</f>
        <v>0</v>
      </c>
    </row>
    <row r="45" spans="1:5" ht="13.5" thickBot="1">
      <c r="A45" s="79" t="s">
        <v>158</v>
      </c>
      <c r="B45" s="80" t="s">
        <v>66</v>
      </c>
      <c r="C45" s="81"/>
      <c r="D45" s="63">
        <f>D43-D44</f>
        <v>-654686.0099999967</v>
      </c>
      <c r="E45" s="63">
        <f>E43-E44</f>
        <v>5560.180000000633</v>
      </c>
    </row>
    <row r="46" spans="1:5" ht="12.75">
      <c r="A46" s="82"/>
      <c r="B46" s="83"/>
      <c r="C46" s="82"/>
      <c r="D46" s="41"/>
      <c r="E46" s="41"/>
    </row>
    <row r="47" ht="12.75">
      <c r="B47" s="4" t="s">
        <v>56</v>
      </c>
    </row>
    <row r="48" spans="2:5" ht="12.75">
      <c r="B48" s="4" t="s">
        <v>159</v>
      </c>
      <c r="D48" s="3">
        <v>2011</v>
      </c>
      <c r="E48" s="3">
        <v>2010</v>
      </c>
    </row>
    <row r="49" spans="2:5" ht="12.75">
      <c r="B49" s="84" t="s">
        <v>160</v>
      </c>
      <c r="C49" s="85"/>
      <c r="D49" s="64">
        <f>'[1]Bilans - PASYWA'!D15</f>
        <v>-654686.01</v>
      </c>
      <c r="E49" s="64">
        <f>'[1]Bilans - PASYWA'!E15</f>
        <v>5560.18</v>
      </c>
    </row>
    <row r="50" spans="2:5" ht="12.75">
      <c r="B50" s="84" t="s">
        <v>161</v>
      </c>
      <c r="C50" s="85"/>
      <c r="D50" s="64">
        <f>D45</f>
        <v>-654686.0099999967</v>
      </c>
      <c r="E50" s="64">
        <f>E45</f>
        <v>5560.180000000633</v>
      </c>
    </row>
    <row r="51" spans="2:5" ht="12.75">
      <c r="B51" s="67" t="s">
        <v>162</v>
      </c>
      <c r="C51" s="85"/>
      <c r="D51" s="69">
        <f>D49-D50</f>
        <v>-3.259629011154175E-09</v>
      </c>
      <c r="E51" s="69">
        <f>E49-E50</f>
        <v>-6.330083124339581E-10</v>
      </c>
    </row>
    <row r="53" ht="12.75">
      <c r="D53" s="41"/>
    </row>
    <row r="54" ht="12.75">
      <c r="D54" s="42"/>
    </row>
    <row r="55" ht="12.75">
      <c r="D55" s="42"/>
    </row>
    <row r="56" ht="12.75">
      <c r="D56" s="42"/>
    </row>
    <row r="57" ht="12.75">
      <c r="D57" s="42"/>
    </row>
    <row r="58" ht="12.75">
      <c r="D58" s="42"/>
    </row>
    <row r="59" ht="12.75">
      <c r="D59" s="41"/>
    </row>
    <row r="60" ht="12.75">
      <c r="D60" s="42"/>
    </row>
    <row r="61" ht="12.75">
      <c r="D61" s="42"/>
    </row>
    <row r="62" ht="12.75">
      <c r="D62" s="42"/>
    </row>
    <row r="63" ht="12.75">
      <c r="D63" s="42"/>
    </row>
    <row r="64" ht="12.75">
      <c r="D64" s="42"/>
    </row>
    <row r="65" ht="12.75">
      <c r="D65" s="42"/>
    </row>
    <row r="66" ht="12.75">
      <c r="D66" s="42"/>
    </row>
    <row r="67" ht="12.75">
      <c r="D67" s="42"/>
    </row>
    <row r="68" ht="12.75">
      <c r="D68" s="42"/>
    </row>
    <row r="69" ht="12.75">
      <c r="D69" s="41"/>
    </row>
    <row r="70" ht="12.75">
      <c r="D70" s="41"/>
    </row>
    <row r="71" ht="12.75">
      <c r="D71" s="42"/>
    </row>
    <row r="72" ht="12.75">
      <c r="D72" s="42"/>
    </row>
    <row r="73" ht="12.75">
      <c r="D73" s="42"/>
    </row>
    <row r="74" ht="12.75">
      <c r="D74" s="41"/>
    </row>
    <row r="75" ht="12.75">
      <c r="D75" s="42"/>
    </row>
    <row r="76" ht="12.75">
      <c r="D76" s="42"/>
    </row>
    <row r="77" ht="12.75">
      <c r="D77" s="42"/>
    </row>
    <row r="78" ht="12.75">
      <c r="D78" s="41"/>
    </row>
    <row r="79" ht="12.75">
      <c r="D79" s="41"/>
    </row>
    <row r="80" ht="12.75">
      <c r="D80" s="42"/>
    </row>
    <row r="81" ht="12.75">
      <c r="D81" s="42"/>
    </row>
    <row r="82" ht="12.75">
      <c r="D82" s="42"/>
    </row>
    <row r="83" ht="12.75">
      <c r="D83" s="42"/>
    </row>
    <row r="84" ht="12.75">
      <c r="D84" s="42"/>
    </row>
    <row r="85" ht="12.75">
      <c r="D85" s="42"/>
    </row>
    <row r="86" ht="12.75">
      <c r="D86" s="42"/>
    </row>
    <row r="87" ht="12.75">
      <c r="D87" s="41"/>
    </row>
    <row r="88" ht="12.75">
      <c r="D88" s="42"/>
    </row>
    <row r="89" ht="12.75">
      <c r="D89" s="42"/>
    </row>
    <row r="90" ht="12.75">
      <c r="D90" s="42"/>
    </row>
    <row r="91" ht="12.75">
      <c r="D91" s="42"/>
    </row>
    <row r="92" ht="12.75">
      <c r="D92" s="42"/>
    </row>
    <row r="93" ht="12.75">
      <c r="D93" s="41"/>
    </row>
    <row r="94" ht="12.75">
      <c r="D94" s="41"/>
    </row>
    <row r="95" ht="12.75">
      <c r="D95" s="42"/>
    </row>
    <row r="96" ht="12.75">
      <c r="D96" s="42"/>
    </row>
    <row r="97" ht="12.75">
      <c r="D97" s="41"/>
    </row>
    <row r="98" ht="12.75">
      <c r="D98" s="42"/>
    </row>
    <row r="99" ht="12.75">
      <c r="D99" s="42"/>
    </row>
    <row r="100" ht="12.75">
      <c r="D100" s="41"/>
    </row>
  </sheetData>
  <mergeCells count="3">
    <mergeCell ref="A6:A7"/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4.00390625" style="71" customWidth="1"/>
    <col min="2" max="2" width="44.140625" style="54" customWidth="1"/>
    <col min="3" max="3" width="22.7109375" style="54" customWidth="1"/>
    <col min="4" max="4" width="22.7109375" style="4" customWidth="1"/>
    <col min="5" max="16384" width="9.140625" style="4" customWidth="1"/>
  </cols>
  <sheetData>
    <row r="1" spans="1:2" ht="15">
      <c r="A1" s="5" t="str">
        <f>'[1]Bilans - AKTYWA'!A1</f>
        <v>SPZOZ   Wieluń</v>
      </c>
      <c r="B1" s="86"/>
    </row>
    <row r="2" spans="1:2" ht="15">
      <c r="A2" s="5" t="str">
        <f>'[1]Bilans - AKTYWA'!A2</f>
        <v>Sprawozdanie finansowe za rok 2011</v>
      </c>
      <c r="B2" s="86"/>
    </row>
    <row r="3" spans="1:2" ht="12.75">
      <c r="A3" s="87"/>
      <c r="B3" s="86"/>
    </row>
    <row r="4" spans="1:4" ht="18">
      <c r="A4" s="50" t="s">
        <v>163</v>
      </c>
      <c r="B4" s="88"/>
      <c r="C4" s="88"/>
      <c r="D4" s="51"/>
    </row>
    <row r="5" ht="13.5" thickBot="1"/>
    <row r="6" spans="1:4" s="91" customFormat="1" ht="21.75" customHeight="1">
      <c r="A6" s="89" t="s">
        <v>3</v>
      </c>
      <c r="B6" s="90" t="s">
        <v>4</v>
      </c>
      <c r="C6" s="9" t="s">
        <v>100</v>
      </c>
      <c r="D6" s="9" t="s">
        <v>101</v>
      </c>
    </row>
    <row r="7" spans="1:6" s="91" customFormat="1" ht="15" customHeight="1">
      <c r="A7" s="11" t="s">
        <v>164</v>
      </c>
      <c r="B7" s="92" t="s">
        <v>165</v>
      </c>
      <c r="C7" s="93"/>
      <c r="D7" s="93"/>
      <c r="E7" s="53"/>
      <c r="F7" s="53"/>
    </row>
    <row r="8" spans="1:4" s="56" customFormat="1" ht="15" customHeight="1">
      <c r="A8" s="11" t="s">
        <v>166</v>
      </c>
      <c r="B8" s="94" t="s">
        <v>66</v>
      </c>
      <c r="C8" s="95">
        <f>'[1]Rachunek przepływów pieniężnych'!C8</f>
        <v>-654686.0099999967</v>
      </c>
      <c r="D8" s="95">
        <f>'[1]Rachunek przepływów pieniężnych'!D8</f>
        <v>5560.180000000633</v>
      </c>
    </row>
    <row r="9" spans="1:4" s="56" customFormat="1" ht="15" customHeight="1">
      <c r="A9" s="11" t="s">
        <v>167</v>
      </c>
      <c r="B9" s="94" t="s">
        <v>168</v>
      </c>
      <c r="C9" s="95">
        <f>SUM(C10:C18)</f>
        <v>1299731.4999999981</v>
      </c>
      <c r="D9" s="95">
        <f>SUM(D10:D18)</f>
        <v>2619104.2899999996</v>
      </c>
    </row>
    <row r="10" spans="1:4" ht="15" customHeight="1">
      <c r="A10" s="16" t="s">
        <v>169</v>
      </c>
      <c r="B10" s="30" t="s">
        <v>112</v>
      </c>
      <c r="C10" s="66">
        <f>'[1]Rachunek przepływów pieniężnych'!C10</f>
        <v>1142588.06</v>
      </c>
      <c r="D10" s="66">
        <f>'[1]Rachunek przepływów pieniężnych'!D10</f>
        <v>1083201.89</v>
      </c>
    </row>
    <row r="11" spans="1:4" ht="15" customHeight="1">
      <c r="A11" s="16" t="s">
        <v>170</v>
      </c>
      <c r="B11" s="96" t="s">
        <v>171</v>
      </c>
      <c r="C11" s="66">
        <f>'[1]Rachunek przepływów pieniężnych'!C12</f>
        <v>1220411</v>
      </c>
      <c r="D11" s="66">
        <f>'[1]Rachunek przepływów pieniężnych'!D12</f>
        <v>1068545.01</v>
      </c>
    </row>
    <row r="12" spans="1:4" ht="15" customHeight="1">
      <c r="A12" s="16" t="s">
        <v>172</v>
      </c>
      <c r="B12" s="96" t="s">
        <v>173</v>
      </c>
      <c r="C12" s="66">
        <f>'[1]Rachunek przepływów pieniężnych'!C13</f>
        <v>27395.25</v>
      </c>
      <c r="D12" s="66">
        <f>'[1]Rachunek przepływów pieniężnych'!D13</f>
        <v>0</v>
      </c>
    </row>
    <row r="13" spans="1:4" ht="15" customHeight="1">
      <c r="A13" s="16" t="s">
        <v>30</v>
      </c>
      <c r="B13" s="96" t="s">
        <v>174</v>
      </c>
      <c r="C13" s="66">
        <f>'[1]Rachunek przepływów pieniężnych'!C14</f>
        <v>351546.23</v>
      </c>
      <c r="D13" s="66">
        <f>'[1]Rachunek przepływów pieniężnych'!D14</f>
        <v>-24058.64</v>
      </c>
    </row>
    <row r="14" spans="1:4" ht="15" customHeight="1">
      <c r="A14" s="16" t="s">
        <v>175</v>
      </c>
      <c r="B14" s="96" t="s">
        <v>176</v>
      </c>
      <c r="C14" s="66">
        <f>'[1]Rachunek przepływów pieniężnych'!C15</f>
        <v>25888.4</v>
      </c>
      <c r="D14" s="66">
        <f>'[1]Rachunek przepływów pieniężnych'!D15</f>
        <v>-64535.67999999999</v>
      </c>
    </row>
    <row r="15" spans="1:4" ht="15" customHeight="1">
      <c r="A15" s="16" t="s">
        <v>177</v>
      </c>
      <c r="B15" s="96" t="s">
        <v>178</v>
      </c>
      <c r="C15" s="66">
        <f>'[1]Rachunek przepływów pieniężnych'!C16</f>
        <v>-404723.41</v>
      </c>
      <c r="D15" s="66">
        <f>'[1]Rachunek przepływów pieniężnych'!D16</f>
        <v>362211.82</v>
      </c>
    </row>
    <row r="16" spans="1:4" ht="24" customHeight="1">
      <c r="A16" s="16" t="s">
        <v>179</v>
      </c>
      <c r="B16" s="96" t="s">
        <v>180</v>
      </c>
      <c r="C16" s="66">
        <f>'[1]Rachunek przepływów pieniężnych'!C17</f>
        <v>219390.31</v>
      </c>
      <c r="D16" s="66">
        <f>'[1]Rachunek przepływów pieniężnych'!D17</f>
        <v>108761.32</v>
      </c>
    </row>
    <row r="17" spans="1:4" ht="15" customHeight="1">
      <c r="A17" s="16" t="s">
        <v>181</v>
      </c>
      <c r="B17" s="96" t="s">
        <v>182</v>
      </c>
      <c r="C17" s="66">
        <f>'[1]Rachunek przepływów pieniężnych'!C18</f>
        <v>9874380.959999999</v>
      </c>
      <c r="D17" s="66">
        <f>'[1]Rachunek przepływów pieniężnych'!D18</f>
        <v>84978.57</v>
      </c>
    </row>
    <row r="18" spans="1:4" ht="15" customHeight="1">
      <c r="A18" s="16" t="s">
        <v>183</v>
      </c>
      <c r="B18" s="96" t="s">
        <v>184</v>
      </c>
      <c r="C18" s="66">
        <f>'[1]Rachunek przepływów pieniężnych'!C19</f>
        <v>-11157145.3</v>
      </c>
      <c r="D18" s="66">
        <f>'[1]Rachunek przepływów pieniężnych'!D19</f>
        <v>0</v>
      </c>
    </row>
    <row r="19" spans="1:4" s="56" customFormat="1" ht="25.5">
      <c r="A19" s="11" t="s">
        <v>185</v>
      </c>
      <c r="B19" s="94" t="s">
        <v>186</v>
      </c>
      <c r="C19" s="95">
        <f>C8+C9</f>
        <v>645045.4900000014</v>
      </c>
      <c r="D19" s="95">
        <f>D8+D9</f>
        <v>2624664.47</v>
      </c>
    </row>
    <row r="20" spans="1:4" ht="25.5">
      <c r="A20" s="11" t="s">
        <v>187</v>
      </c>
      <c r="B20" s="97" t="s">
        <v>188</v>
      </c>
      <c r="C20" s="95"/>
      <c r="D20" s="95"/>
    </row>
    <row r="21" spans="1:4" ht="15" customHeight="1">
      <c r="A21" s="11" t="s">
        <v>166</v>
      </c>
      <c r="B21" s="94" t="s">
        <v>189</v>
      </c>
      <c r="C21" s="95">
        <f>C22+C23</f>
        <v>0</v>
      </c>
      <c r="D21" s="95">
        <f>D22+D23</f>
        <v>0</v>
      </c>
    </row>
    <row r="22" spans="1:4" ht="25.5">
      <c r="A22" s="16" t="s">
        <v>169</v>
      </c>
      <c r="B22" s="96" t="s">
        <v>190</v>
      </c>
      <c r="C22" s="66">
        <v>0</v>
      </c>
      <c r="D22" s="66">
        <v>0</v>
      </c>
    </row>
    <row r="23" spans="1:4" ht="15" customHeight="1">
      <c r="A23" s="16">
        <v>4</v>
      </c>
      <c r="B23" s="96" t="s">
        <v>191</v>
      </c>
      <c r="C23" s="66">
        <f>'[1]Rachunek przepływów pieniężnych'!C33</f>
        <v>0</v>
      </c>
      <c r="D23" s="66">
        <f>'[1]Rachunek przepływów pieniężnych'!D33</f>
        <v>0</v>
      </c>
    </row>
    <row r="24" spans="1:4" s="99" customFormat="1" ht="15" customHeight="1">
      <c r="A24" s="11" t="s">
        <v>167</v>
      </c>
      <c r="B24" s="98" t="s">
        <v>192</v>
      </c>
      <c r="C24" s="95">
        <f>C25+C26</f>
        <v>1212665.6</v>
      </c>
      <c r="D24" s="95">
        <f>D25+D26</f>
        <v>210316.5</v>
      </c>
    </row>
    <row r="25" spans="1:4" s="101" customFormat="1" ht="25.5">
      <c r="A25" s="16">
        <v>1</v>
      </c>
      <c r="B25" s="100" t="s">
        <v>193</v>
      </c>
      <c r="C25" s="66">
        <f>'[1]Rachunek przepływów pieniężnych'!C35</f>
        <v>1212665.6</v>
      </c>
      <c r="D25" s="66">
        <f>'[1]Rachunek przepływów pieniężnych'!D35</f>
        <v>210316.5</v>
      </c>
    </row>
    <row r="26" spans="1:4" s="101" customFormat="1" ht="25.5">
      <c r="A26" s="16">
        <v>2</v>
      </c>
      <c r="B26" s="100" t="s">
        <v>194</v>
      </c>
      <c r="C26" s="66">
        <f>'[1]Rachunek przepływów pieniężnych'!C36</f>
        <v>0</v>
      </c>
      <c r="D26" s="66">
        <f>'[1]Rachunek przepływów pieniężnych'!D36</f>
        <v>0</v>
      </c>
    </row>
    <row r="27" spans="1:4" s="99" customFormat="1" ht="26.25" thickBot="1">
      <c r="A27" s="79" t="s">
        <v>185</v>
      </c>
      <c r="B27" s="102" t="s">
        <v>195</v>
      </c>
      <c r="C27" s="103">
        <f>C21-C24</f>
        <v>-1212665.6</v>
      </c>
      <c r="D27" s="103">
        <f>D21-D24</f>
        <v>-210316.5</v>
      </c>
    </row>
    <row r="28" spans="1:4" s="99" customFormat="1" ht="25.5">
      <c r="A28" s="24" t="s">
        <v>196</v>
      </c>
      <c r="B28" s="104" t="s">
        <v>197</v>
      </c>
      <c r="C28" s="105"/>
      <c r="D28" s="105"/>
    </row>
    <row r="29" spans="1:4" s="99" customFormat="1" ht="15" customHeight="1">
      <c r="A29" s="11" t="s">
        <v>166</v>
      </c>
      <c r="B29" s="98" t="s">
        <v>189</v>
      </c>
      <c r="C29" s="95">
        <f>SUM(C30:C31)</f>
        <v>3973363.28</v>
      </c>
      <c r="D29" s="95">
        <f>SUM(D30:D31)</f>
        <v>1000000</v>
      </c>
    </row>
    <row r="30" spans="1:4" s="101" customFormat="1" ht="15" customHeight="1">
      <c r="A30" s="16">
        <v>2</v>
      </c>
      <c r="B30" s="100" t="s">
        <v>198</v>
      </c>
      <c r="C30" s="66">
        <f>'[1]Rachunek przepływów pieniężnych'!C47</f>
        <v>3037333.32</v>
      </c>
      <c r="D30" s="66">
        <f>'[1]Rachunek przepływów pieniężnych'!D47</f>
        <v>1000000</v>
      </c>
    </row>
    <row r="31" spans="1:4" s="101" customFormat="1" ht="15" customHeight="1">
      <c r="A31" s="16">
        <v>4</v>
      </c>
      <c r="B31" s="100" t="s">
        <v>199</v>
      </c>
      <c r="C31" s="66">
        <f>'[1]Rachunek przepływów pieniężnych'!C49</f>
        <v>936029.96</v>
      </c>
      <c r="D31" s="66">
        <f>'[1]Rachunek przepływów pieniężnych'!D49</f>
        <v>0</v>
      </c>
    </row>
    <row r="32" spans="1:4" s="101" customFormat="1" ht="15" customHeight="1">
      <c r="A32" s="11" t="s">
        <v>167</v>
      </c>
      <c r="B32" s="98" t="s">
        <v>192</v>
      </c>
      <c r="C32" s="95">
        <f>SUM(C33:C34)</f>
        <v>3429577.5</v>
      </c>
      <c r="D32" s="95">
        <f>SUM(D33:D34)</f>
        <v>3398127.71</v>
      </c>
    </row>
    <row r="33" spans="1:4" s="101" customFormat="1" ht="15" customHeight="1">
      <c r="A33" s="16">
        <v>4</v>
      </c>
      <c r="B33" s="100" t="s">
        <v>200</v>
      </c>
      <c r="C33" s="66">
        <f>'[1]Rachunek przepływów pieniężnych'!C54</f>
        <v>2209166.5</v>
      </c>
      <c r="D33" s="66">
        <f>'[1]Rachunek przepływów pieniężnych'!D54</f>
        <v>2329582.7</v>
      </c>
    </row>
    <row r="34" spans="1:4" s="101" customFormat="1" ht="15" customHeight="1">
      <c r="A34" s="16">
        <v>8</v>
      </c>
      <c r="B34" s="100" t="s">
        <v>201</v>
      </c>
      <c r="C34" s="66">
        <f>'[1]Rachunek przepływów pieniężnych'!C58</f>
        <v>1220411</v>
      </c>
      <c r="D34" s="66">
        <f>'[1]Rachunek przepływów pieniężnych'!D58</f>
        <v>1068545.01</v>
      </c>
    </row>
    <row r="35" spans="1:4" s="99" customFormat="1" ht="25.5">
      <c r="A35" s="11" t="s">
        <v>185</v>
      </c>
      <c r="B35" s="98" t="s">
        <v>202</v>
      </c>
      <c r="C35" s="95">
        <f>C29-C32</f>
        <v>543785.7799999998</v>
      </c>
      <c r="D35" s="95">
        <f>D29-D32</f>
        <v>-2398127.71</v>
      </c>
    </row>
    <row r="36" spans="1:4" s="99" customFormat="1" ht="25.5">
      <c r="A36" s="11" t="s">
        <v>203</v>
      </c>
      <c r="B36" s="98" t="s">
        <v>204</v>
      </c>
      <c r="C36" s="95">
        <f>C19+C27+C35</f>
        <v>-23834.32999999891</v>
      </c>
      <c r="D36" s="95">
        <f>D19+D27+D35</f>
        <v>16220.260000000242</v>
      </c>
    </row>
    <row r="37" spans="1:4" s="99" customFormat="1" ht="25.5">
      <c r="A37" s="11" t="s">
        <v>205</v>
      </c>
      <c r="B37" s="98" t="s">
        <v>206</v>
      </c>
      <c r="C37" s="95">
        <f>C39-C38</f>
        <v>-23834.32999999891</v>
      </c>
      <c r="D37" s="95">
        <f>D39-D38</f>
        <v>16220.260000000242</v>
      </c>
    </row>
    <row r="38" spans="1:4" s="99" customFormat="1" ht="15" customHeight="1">
      <c r="A38" s="11" t="s">
        <v>135</v>
      </c>
      <c r="B38" s="98" t="s">
        <v>207</v>
      </c>
      <c r="C38" s="95">
        <f>'[1]Rachunek przepływów pieniężnych'!C64</f>
        <v>55689.75000000024</v>
      </c>
      <c r="D38" s="95">
        <f>'[1]Rachunek przepływów pieniężnych'!D64</f>
        <v>39469.49</v>
      </c>
    </row>
    <row r="39" spans="1:4" s="99" customFormat="1" ht="25.5">
      <c r="A39" s="11" t="s">
        <v>137</v>
      </c>
      <c r="B39" s="98" t="s">
        <v>208</v>
      </c>
      <c r="C39" s="95">
        <f>C38+C36</f>
        <v>31855.42000000133</v>
      </c>
      <c r="D39" s="95">
        <f>D38+D36</f>
        <v>55689.75000000024</v>
      </c>
    </row>
    <row r="40" spans="1:4" s="101" customFormat="1" ht="15" customHeight="1" thickBot="1">
      <c r="A40" s="106"/>
      <c r="B40" s="107" t="s">
        <v>209</v>
      </c>
      <c r="C40" s="108">
        <f>'[1]Rachunek przepływów pieniężnych'!C66</f>
        <v>694784.36</v>
      </c>
      <c r="D40" s="108">
        <f>'[1]Rachunek przepływów pieniężnych'!D66</f>
        <v>925166.1400000001</v>
      </c>
    </row>
    <row r="41" ht="12.75">
      <c r="D41" s="54"/>
    </row>
    <row r="42" spans="2:4" ht="12.75">
      <c r="B42" s="4" t="s">
        <v>56</v>
      </c>
      <c r="C42" s="109"/>
      <c r="D42" s="109"/>
    </row>
    <row r="43" spans="2:4" ht="12.75">
      <c r="B43" s="30"/>
      <c r="C43" s="109">
        <v>2011</v>
      </c>
      <c r="D43" s="109">
        <v>2010</v>
      </c>
    </row>
    <row r="44" spans="2:4" ht="25.5">
      <c r="B44" s="17" t="s">
        <v>210</v>
      </c>
      <c r="C44" s="110">
        <f>C39</f>
        <v>31855.42000000133</v>
      </c>
      <c r="D44" s="110">
        <f>D39</f>
        <v>55689.75000000024</v>
      </c>
    </row>
    <row r="45" spans="2:4" ht="12.75">
      <c r="B45" s="17" t="s">
        <v>211</v>
      </c>
      <c r="C45" s="110">
        <f>'[1]Bilans - AKTYWA'!D75</f>
        <v>31855.42</v>
      </c>
      <c r="D45" s="110">
        <f>'[1]Bilans - AKTYWA'!E75</f>
        <v>55689.75</v>
      </c>
    </row>
    <row r="46" spans="2:4" ht="12.75">
      <c r="B46" s="111" t="s">
        <v>162</v>
      </c>
      <c r="C46" s="112">
        <f>C44-C45</f>
        <v>1.331500243395567E-09</v>
      </c>
      <c r="D46" s="112">
        <f>D44-D45</f>
        <v>2.4010660126805305E-10</v>
      </c>
    </row>
    <row r="48" ht="12.75">
      <c r="B4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Księgowość</cp:lastModifiedBy>
  <dcterms:created xsi:type="dcterms:W3CDTF">2012-06-13T09:41:03Z</dcterms:created>
  <dcterms:modified xsi:type="dcterms:W3CDTF">2012-06-13T09:43:07Z</dcterms:modified>
  <cp:category/>
  <cp:version/>
  <cp:contentType/>
  <cp:contentStatus/>
</cp:coreProperties>
</file>